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Район (город)" sheetId="1" r:id="rId1"/>
  </sheets>
  <definedNames>
    <definedName name="Z_11A61AA9_D6FF_42A3_BC4D_E7C08884C6A1_.wvu.PrintArea" localSheetId="0" hidden="1">'Район (город)'!$A$1:$N$467</definedName>
    <definedName name="Z_11A61AA9_D6FF_42A3_BC4D_E7C08884C6A1_.wvu.PrintTitles" localSheetId="0" hidden="1">'Район (город)'!$3:$5</definedName>
    <definedName name="Z_11A61AA9_D6FF_42A3_BC4D_E7C08884C6A1_.wvu.Rows" localSheetId="0" hidden="1">'Район (город)'!$195:$204,'Район (город)'!$207:$218,'Район (город)'!$330:$339,'Район (город)'!$356:$361,'Район (город)'!$375:$393</definedName>
    <definedName name="Z_1920FFCE_37CF_486D_B0BB_9968DBDAD497_.wvu.PrintArea" localSheetId="0" hidden="1">'Район (город)'!$A$1:$N$467</definedName>
    <definedName name="Z_1920FFCE_37CF_486D_B0BB_9968DBDAD497_.wvu.PrintTitles" localSheetId="0" hidden="1">'Район (город)'!$3:$5</definedName>
    <definedName name="Z_1F662B29_50AC_48FA_B185_BC836872F3B3_.wvu.PrintArea" localSheetId="0" hidden="1">'Район (город)'!$A$1:$N$467</definedName>
    <definedName name="Z_1F662B29_50AC_48FA_B185_BC836872F3B3_.wvu.PrintTitles" localSheetId="0" hidden="1">'Район (город)'!$3:$5</definedName>
    <definedName name="Z_1F662B29_50AC_48FA_B185_BC836872F3B3_.wvu.Rows" localSheetId="0" hidden="1">'Район (город)'!$195:$204,'Район (город)'!$207:$218,'Район (город)'!$330:$339,'Район (город)'!$356:$361,'Район (город)'!$375:$393</definedName>
    <definedName name="Z_25E4E9B5_DF7D_48C4_B26C_271B5255BFEF_.wvu.PrintArea" localSheetId="0" hidden="1">'Район (город)'!$A$1:$N$467</definedName>
    <definedName name="Z_25E4E9B5_DF7D_48C4_B26C_271B5255BFEF_.wvu.PrintTitles" localSheetId="0" hidden="1">'Район (город)'!$3:$5</definedName>
    <definedName name="Z_25E4E9B5_DF7D_48C4_B26C_271B5255BFEF_.wvu.Rows" localSheetId="0" hidden="1">'Район (город)'!$195:$204,'Район (город)'!$207:$218,'Район (город)'!$330:$339,'Район (город)'!$356:$361,'Район (город)'!$375:$393</definedName>
    <definedName name="Z_4BBAC06F_E87F_494C_B8A1_64C3F067FF71_.wvu.PrintArea" localSheetId="0" hidden="1">'Район (город)'!$A$1:$N$467</definedName>
    <definedName name="Z_4BBAC06F_E87F_494C_B8A1_64C3F067FF71_.wvu.PrintTitles" localSheetId="0" hidden="1">'Район (город)'!$3:$5</definedName>
    <definedName name="Z_4BBAC06F_E87F_494C_B8A1_64C3F067FF71_.wvu.Rows" localSheetId="0" hidden="1">'Район (город)'!$195:$204,'Район (город)'!$207:$218,'Район (город)'!$330:$339,'Район (город)'!$356:$361,'Район (город)'!$375:$393</definedName>
    <definedName name="Z_52B3526C_5B9C_4D1C_AD84_5B9BCBCBC837_.wvu.PrintArea" localSheetId="0" hidden="1">'Район (город)'!$A$1:$N$467</definedName>
    <definedName name="Z_52B3526C_5B9C_4D1C_AD84_5B9BCBCBC837_.wvu.PrintTitles" localSheetId="0" hidden="1">'Район (город)'!$3:$5</definedName>
    <definedName name="Z_831F3B17_A972_4E93_B9AC_84E2A9346915_.wvu.PrintArea" localSheetId="0" hidden="1">'Район (город)'!$A$1:$N$467</definedName>
    <definedName name="Z_831F3B17_A972_4E93_B9AC_84E2A9346915_.wvu.PrintTitles" localSheetId="0" hidden="1">'Район (город)'!$3:$5</definedName>
    <definedName name="Z_831F3B17_A972_4E93_B9AC_84E2A9346915_.wvu.Rows" localSheetId="0" hidden="1">'Район (город)'!$195:$204,'Район (город)'!$207:$218,'Район (город)'!$330:$339,'Район (город)'!$356:$361,'Район (город)'!$375:$393</definedName>
    <definedName name="Z_985DF335_C3A7_43CC_AE7A_4B424810E985_.wvu.PrintArea" localSheetId="0" hidden="1">'Район (город)'!$A$1:$N$467</definedName>
    <definedName name="Z_985DF335_C3A7_43CC_AE7A_4B424810E985_.wvu.PrintTitles" localSheetId="0" hidden="1">'Район (город)'!$3:$5</definedName>
    <definedName name="Z_9E21ACB1_8094_4DD5_A4C6_C7DA7BD87108_.wvu.PrintArea" localSheetId="0" hidden="1">'Район (город)'!$A$1:$N$467</definedName>
    <definedName name="Z_9E21ACB1_8094_4DD5_A4C6_C7DA7BD87108_.wvu.PrintTitles" localSheetId="0" hidden="1">'Район (город)'!$3:$5</definedName>
    <definedName name="Z_9E21ACB1_8094_4DD5_A4C6_C7DA7BD87108_.wvu.Rows" localSheetId="0" hidden="1">'Район (город)'!$195:$204,'Район (город)'!$207:$218,'Район (город)'!$330:$339,'Район (город)'!$356:$361,'Район (город)'!$375:$393</definedName>
    <definedName name="Z_D21DFE68_0408_442F_B09D_1B332BCD22E2_.wvu.PrintArea" localSheetId="0" hidden="1">'Район (город)'!$A$1:$N$467</definedName>
    <definedName name="Z_D21DFE68_0408_442F_B09D_1B332BCD22E2_.wvu.PrintTitles" localSheetId="0" hidden="1">'Район (город)'!$3:$5</definedName>
    <definedName name="Z_D43ECD61_99C5_4D28_9513_114857A91376_.wvu.PrintArea" localSheetId="0" hidden="1">'Район (город)'!$A$1:$N$467</definedName>
    <definedName name="Z_D43ECD61_99C5_4D28_9513_114857A91376_.wvu.PrintTitles" localSheetId="0" hidden="1">'Район (город)'!$3:$5</definedName>
    <definedName name="Z_D43ECD61_99C5_4D28_9513_114857A91376_.wvu.Rows" localSheetId="0" hidden="1">'Район (город)'!$195:$204,'Район (город)'!$207:$218,'Район (город)'!$330:$339,'Район (город)'!$356:$361,'Район (город)'!$375:$393</definedName>
    <definedName name="Z_EB4AB006_8FFF_49CC_8348_992A2BA0B6FC_.wvu.PrintArea" localSheetId="0" hidden="1">'Район (город)'!$A$1:$N$467</definedName>
    <definedName name="Z_EB4AB006_8FFF_49CC_8348_992A2BA0B6FC_.wvu.PrintTitles" localSheetId="0" hidden="1">'Район (город)'!$3:$5</definedName>
    <definedName name="_xlnm.Print_Titles" localSheetId="0">'Район (город)'!$3:$5</definedName>
    <definedName name="_xlnm.Print_Area" localSheetId="0">'Район (город)'!$A$1:$N$467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8" i="1" l="1"/>
  <c r="K41" i="1"/>
  <c r="L444" i="1"/>
  <c r="I444" i="1"/>
  <c r="C123" i="1" l="1"/>
  <c r="D166" i="1"/>
  <c r="E166" i="1"/>
  <c r="D139" i="1"/>
  <c r="C139" i="1"/>
  <c r="D127" i="1"/>
  <c r="C127" i="1"/>
  <c r="B127" i="1"/>
  <c r="E41" i="1"/>
  <c r="D41" i="1"/>
  <c r="B123" i="1"/>
  <c r="B134" i="1"/>
  <c r="B406" i="1"/>
  <c r="H41" i="1" l="1"/>
  <c r="G166" i="1" l="1"/>
  <c r="E460" i="1" l="1"/>
  <c r="D128" i="1" l="1"/>
  <c r="G41" i="1"/>
  <c r="E116" i="1" l="1"/>
  <c r="E150" i="1"/>
  <c r="I127" i="1" l="1"/>
  <c r="F127" i="1"/>
  <c r="I139" i="1"/>
  <c r="I140" i="1"/>
  <c r="F140" i="1"/>
  <c r="C128" i="1"/>
  <c r="E128" i="1"/>
  <c r="G128" i="1"/>
  <c r="H128" i="1"/>
  <c r="J128" i="1"/>
  <c r="K128" i="1"/>
  <c r="B128" i="1"/>
  <c r="I138" i="1"/>
  <c r="F138" i="1"/>
  <c r="I137" i="1"/>
  <c r="F137" i="1"/>
  <c r="I136" i="1"/>
  <c r="F136" i="1"/>
  <c r="I135" i="1"/>
  <c r="F135" i="1"/>
  <c r="I134" i="1"/>
  <c r="F134" i="1"/>
  <c r="I133" i="1"/>
  <c r="F133" i="1"/>
  <c r="I132" i="1"/>
  <c r="F132" i="1"/>
  <c r="I131" i="1"/>
  <c r="F131" i="1"/>
  <c r="I130" i="1"/>
  <c r="F130" i="1"/>
  <c r="I129" i="1"/>
  <c r="F129" i="1"/>
  <c r="L132" i="1" l="1"/>
  <c r="M132" i="1" s="1"/>
  <c r="L136" i="1"/>
  <c r="M136" i="1" s="1"/>
  <c r="I128" i="1"/>
  <c r="L137" i="1"/>
  <c r="M137" i="1" s="1"/>
  <c r="L127" i="1"/>
  <c r="M127" i="1" s="1"/>
  <c r="F128" i="1"/>
  <c r="L133" i="1"/>
  <c r="M133" i="1" s="1"/>
  <c r="L129" i="1"/>
  <c r="L138" i="1"/>
  <c r="M138" i="1" s="1"/>
  <c r="L130" i="1"/>
  <c r="M130" i="1" s="1"/>
  <c r="L131" i="1"/>
  <c r="M131" i="1" s="1"/>
  <c r="L135" i="1"/>
  <c r="M135" i="1" s="1"/>
  <c r="L134" i="1"/>
  <c r="M134" i="1" s="1"/>
  <c r="C41" i="1"/>
  <c r="B41" i="1"/>
  <c r="B20" i="1"/>
  <c r="M129" i="1" l="1"/>
  <c r="M128" i="1" s="1"/>
  <c r="L128" i="1"/>
  <c r="F462" i="1" l="1"/>
  <c r="H116" i="1" l="1"/>
  <c r="B116" i="1" l="1"/>
  <c r="C116" i="1"/>
  <c r="D116" i="1"/>
  <c r="B35" i="1"/>
  <c r="B34" i="1" l="1"/>
  <c r="D97" i="1"/>
  <c r="I430" i="1"/>
  <c r="G116" i="1" l="1"/>
  <c r="E35" i="1" l="1"/>
  <c r="E34" i="1" s="1"/>
  <c r="E33" i="1" s="1"/>
  <c r="I443" i="1" l="1"/>
  <c r="E9" i="1" l="1"/>
  <c r="C35" i="1" l="1"/>
  <c r="C34" i="1" s="1"/>
  <c r="C33" i="1" s="1"/>
  <c r="C22" i="1"/>
  <c r="C20" i="1" s="1"/>
  <c r="C150" i="1"/>
  <c r="D35" i="1" l="1"/>
  <c r="I10" i="1"/>
  <c r="G157" i="1" l="1"/>
  <c r="F139" i="1" l="1"/>
  <c r="L139" i="1" s="1"/>
  <c r="D450" i="1" l="1"/>
  <c r="M139" i="1" l="1"/>
  <c r="K116" i="1" l="1"/>
  <c r="F29" i="1" l="1"/>
  <c r="B191" i="1" l="1"/>
  <c r="F17" i="1" l="1"/>
  <c r="D9" i="1"/>
  <c r="D20" i="1"/>
  <c r="D34" i="1"/>
  <c r="D33" i="1" s="1"/>
  <c r="D8" i="1" l="1"/>
  <c r="D7" i="1" s="1"/>
  <c r="F419" i="1"/>
  <c r="D46" i="1" l="1"/>
  <c r="D464" i="1"/>
  <c r="D458" i="1"/>
  <c r="D455" i="1" s="1"/>
  <c r="D451" i="1"/>
  <c r="D449" i="1"/>
  <c r="D448" i="1"/>
  <c r="D440" i="1"/>
  <c r="D437" i="1"/>
  <c r="D406" i="1"/>
  <c r="D400" i="1"/>
  <c r="D394" i="1"/>
  <c r="D355" i="1"/>
  <c r="D340" i="1"/>
  <c r="D311" i="1"/>
  <c r="D283" i="1"/>
  <c r="D248" i="1"/>
  <c r="D467" i="1" s="1"/>
  <c r="D219" i="1"/>
  <c r="D191" i="1"/>
  <c r="D186" i="1"/>
  <c r="D179" i="1"/>
  <c r="D157" i="1"/>
  <c r="D150" i="1"/>
  <c r="D110" i="1"/>
  <c r="D90" i="1"/>
  <c r="D75" i="1"/>
  <c r="D66" i="1"/>
  <c r="D466" i="1" s="1"/>
  <c r="D60" i="1"/>
  <c r="D49" i="1"/>
  <c r="D48" i="1" l="1"/>
  <c r="D446" i="1"/>
  <c r="D447" i="1"/>
  <c r="D456" i="1"/>
  <c r="D463" i="1"/>
  <c r="B150" i="1"/>
  <c r="D433" i="1" l="1"/>
  <c r="D434" i="1" s="1"/>
  <c r="D454" i="1" s="1"/>
  <c r="D465" i="1" l="1"/>
  <c r="B458" i="1"/>
  <c r="F141" i="1"/>
  <c r="I141" i="1"/>
  <c r="L141" i="1" l="1"/>
  <c r="M141" i="1" s="1"/>
  <c r="L140" i="1" l="1"/>
  <c r="I47" i="1"/>
  <c r="I50" i="1"/>
  <c r="I51" i="1"/>
  <c r="I52" i="1"/>
  <c r="I53" i="1"/>
  <c r="I54" i="1"/>
  <c r="I55" i="1"/>
  <c r="I56" i="1"/>
  <c r="I57" i="1"/>
  <c r="I58" i="1"/>
  <c r="I59" i="1"/>
  <c r="I61" i="1"/>
  <c r="I62" i="1"/>
  <c r="I63" i="1"/>
  <c r="I64" i="1"/>
  <c r="I65" i="1"/>
  <c r="I67" i="1"/>
  <c r="I68" i="1"/>
  <c r="I69" i="1"/>
  <c r="I70" i="1"/>
  <c r="I71" i="1"/>
  <c r="I72" i="1"/>
  <c r="I73" i="1"/>
  <c r="I74" i="1"/>
  <c r="I76" i="1"/>
  <c r="I77" i="1"/>
  <c r="I78" i="1"/>
  <c r="I79" i="1"/>
  <c r="I80" i="1"/>
  <c r="I82" i="1"/>
  <c r="I83" i="1"/>
  <c r="I84" i="1"/>
  <c r="I85" i="1"/>
  <c r="I86" i="1"/>
  <c r="I87" i="1"/>
  <c r="I88" i="1"/>
  <c r="I89" i="1"/>
  <c r="I91" i="1"/>
  <c r="I92" i="1"/>
  <c r="I93" i="1"/>
  <c r="I94" i="1"/>
  <c r="I95" i="1"/>
  <c r="I96" i="1"/>
  <c r="I98" i="1"/>
  <c r="I99" i="1"/>
  <c r="I100" i="1"/>
  <c r="I101" i="1"/>
  <c r="I102" i="1"/>
  <c r="I103" i="1"/>
  <c r="I104" i="1"/>
  <c r="I105" i="1"/>
  <c r="I106" i="1"/>
  <c r="I107" i="1"/>
  <c r="I108" i="1"/>
  <c r="I109" i="1"/>
  <c r="I111" i="1"/>
  <c r="I112" i="1"/>
  <c r="I113" i="1"/>
  <c r="I114" i="1"/>
  <c r="I115" i="1"/>
  <c r="I117" i="1"/>
  <c r="I118" i="1"/>
  <c r="I119" i="1"/>
  <c r="I120" i="1"/>
  <c r="I121" i="1"/>
  <c r="I122" i="1"/>
  <c r="I123" i="1"/>
  <c r="I124" i="1"/>
  <c r="I125" i="1"/>
  <c r="I126" i="1"/>
  <c r="I142" i="1"/>
  <c r="I143" i="1"/>
  <c r="I144" i="1"/>
  <c r="I145" i="1"/>
  <c r="I146" i="1"/>
  <c r="I147" i="1"/>
  <c r="I148" i="1"/>
  <c r="I149" i="1"/>
  <c r="I151" i="1"/>
  <c r="I152" i="1"/>
  <c r="I153" i="1"/>
  <c r="I154" i="1"/>
  <c r="I155" i="1"/>
  <c r="I156" i="1"/>
  <c r="I158" i="1"/>
  <c r="I159" i="1"/>
  <c r="I160" i="1"/>
  <c r="I161" i="1"/>
  <c r="I162" i="1"/>
  <c r="I163" i="1"/>
  <c r="I164" i="1"/>
  <c r="I165" i="1"/>
  <c r="I167" i="1"/>
  <c r="I168" i="1"/>
  <c r="I169" i="1"/>
  <c r="I170" i="1"/>
  <c r="I171" i="1"/>
  <c r="I172" i="1"/>
  <c r="I173" i="1"/>
  <c r="I174" i="1"/>
  <c r="I175" i="1"/>
  <c r="I176" i="1"/>
  <c r="I177" i="1"/>
  <c r="I178" i="1"/>
  <c r="I180" i="1"/>
  <c r="I181" i="1"/>
  <c r="I182" i="1"/>
  <c r="I183" i="1"/>
  <c r="I184" i="1"/>
  <c r="I185" i="1"/>
  <c r="I187" i="1"/>
  <c r="I188" i="1"/>
  <c r="I189" i="1"/>
  <c r="I190"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1" i="1"/>
  <c r="I342" i="1"/>
  <c r="I343" i="1"/>
  <c r="I344" i="1"/>
  <c r="I345" i="1"/>
  <c r="I346" i="1"/>
  <c r="I347" i="1"/>
  <c r="I348" i="1"/>
  <c r="I349" i="1"/>
  <c r="I350" i="1"/>
  <c r="I351" i="1"/>
  <c r="I352" i="1"/>
  <c r="I353" i="1"/>
  <c r="I354"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5" i="1"/>
  <c r="I396" i="1"/>
  <c r="I397" i="1"/>
  <c r="I398" i="1"/>
  <c r="I399" i="1"/>
  <c r="I401" i="1"/>
  <c r="I402" i="1"/>
  <c r="I403" i="1"/>
  <c r="I404" i="1"/>
  <c r="I405" i="1"/>
  <c r="I407" i="1"/>
  <c r="I408" i="1"/>
  <c r="I409" i="1"/>
  <c r="I410" i="1"/>
  <c r="I411" i="1"/>
  <c r="I412" i="1"/>
  <c r="I413" i="1"/>
  <c r="I414" i="1"/>
  <c r="I415" i="1"/>
  <c r="I416" i="1"/>
  <c r="I417" i="1"/>
  <c r="I418" i="1"/>
  <c r="I419" i="1"/>
  <c r="I420" i="1"/>
  <c r="I421" i="1"/>
  <c r="I422" i="1"/>
  <c r="I423" i="1"/>
  <c r="I424" i="1"/>
  <c r="I425" i="1"/>
  <c r="I426" i="1"/>
  <c r="I427" i="1"/>
  <c r="I428" i="1"/>
  <c r="I429" i="1"/>
  <c r="I431" i="1"/>
  <c r="I432" i="1"/>
  <c r="I438" i="1"/>
  <c r="I439" i="1"/>
  <c r="I441" i="1"/>
  <c r="I442" i="1"/>
  <c r="I452" i="1"/>
  <c r="I453" i="1"/>
  <c r="I457" i="1"/>
  <c r="I459" i="1"/>
  <c r="I460" i="1"/>
  <c r="I461" i="1"/>
  <c r="I462" i="1"/>
  <c r="F47" i="1"/>
  <c r="F50" i="1"/>
  <c r="F51" i="1"/>
  <c r="F52" i="1"/>
  <c r="F53" i="1"/>
  <c r="F54" i="1"/>
  <c r="F55" i="1"/>
  <c r="F56" i="1"/>
  <c r="F57" i="1"/>
  <c r="F58" i="1"/>
  <c r="F59" i="1"/>
  <c r="F61" i="1"/>
  <c r="F62" i="1"/>
  <c r="F63" i="1"/>
  <c r="F64" i="1"/>
  <c r="F65" i="1"/>
  <c r="F67" i="1"/>
  <c r="F68" i="1"/>
  <c r="F69" i="1"/>
  <c r="F70" i="1"/>
  <c r="F71" i="1"/>
  <c r="F72" i="1"/>
  <c r="F73" i="1"/>
  <c r="F74" i="1"/>
  <c r="F76" i="1"/>
  <c r="F77" i="1"/>
  <c r="F78" i="1"/>
  <c r="F79" i="1"/>
  <c r="F80" i="1"/>
  <c r="F82" i="1"/>
  <c r="F83" i="1"/>
  <c r="F84" i="1"/>
  <c r="F85" i="1"/>
  <c r="F86" i="1"/>
  <c r="F87" i="1"/>
  <c r="F88" i="1"/>
  <c r="F89" i="1"/>
  <c r="F91" i="1"/>
  <c r="F92" i="1"/>
  <c r="F93" i="1"/>
  <c r="F94" i="1"/>
  <c r="F95" i="1"/>
  <c r="F96" i="1"/>
  <c r="F98" i="1"/>
  <c r="F99" i="1"/>
  <c r="F100" i="1"/>
  <c r="F101" i="1"/>
  <c r="F102" i="1"/>
  <c r="F103" i="1"/>
  <c r="F104" i="1"/>
  <c r="F105" i="1"/>
  <c r="F106" i="1"/>
  <c r="F107" i="1"/>
  <c r="F108" i="1"/>
  <c r="F109" i="1"/>
  <c r="F111" i="1"/>
  <c r="F112" i="1"/>
  <c r="F113" i="1"/>
  <c r="F114" i="1"/>
  <c r="F115" i="1"/>
  <c r="F117" i="1"/>
  <c r="F118" i="1"/>
  <c r="F119" i="1"/>
  <c r="F120" i="1"/>
  <c r="F121" i="1"/>
  <c r="F122" i="1"/>
  <c r="F123" i="1"/>
  <c r="F124" i="1"/>
  <c r="F125" i="1"/>
  <c r="F126" i="1"/>
  <c r="F142" i="1"/>
  <c r="F143" i="1"/>
  <c r="F144" i="1"/>
  <c r="F145" i="1"/>
  <c r="F146" i="1"/>
  <c r="F147" i="1"/>
  <c r="F148" i="1"/>
  <c r="F149" i="1"/>
  <c r="F151" i="1"/>
  <c r="F152" i="1"/>
  <c r="F153" i="1"/>
  <c r="F154" i="1"/>
  <c r="F155" i="1"/>
  <c r="F156" i="1"/>
  <c r="F158" i="1"/>
  <c r="F159" i="1"/>
  <c r="F160" i="1"/>
  <c r="F161" i="1"/>
  <c r="F162" i="1"/>
  <c r="F163" i="1"/>
  <c r="F164" i="1"/>
  <c r="F165" i="1"/>
  <c r="F167" i="1"/>
  <c r="F168" i="1"/>
  <c r="F169" i="1"/>
  <c r="F170" i="1"/>
  <c r="F171" i="1"/>
  <c r="F172" i="1"/>
  <c r="F173" i="1"/>
  <c r="F174" i="1"/>
  <c r="F175" i="1"/>
  <c r="F176" i="1"/>
  <c r="F177" i="1"/>
  <c r="F178" i="1"/>
  <c r="F180" i="1"/>
  <c r="F181" i="1"/>
  <c r="F182" i="1"/>
  <c r="F183" i="1"/>
  <c r="F184" i="1"/>
  <c r="F185" i="1"/>
  <c r="F187" i="1"/>
  <c r="F188" i="1"/>
  <c r="F189" i="1"/>
  <c r="F190" i="1"/>
  <c r="F192" i="1"/>
  <c r="F193" i="1"/>
  <c r="F194" i="1"/>
  <c r="F195" i="1"/>
  <c r="F196" i="1"/>
  <c r="F197" i="1"/>
  <c r="F198" i="1"/>
  <c r="F199" i="1"/>
  <c r="F200" i="1"/>
  <c r="F201" i="1"/>
  <c r="F202" i="1"/>
  <c r="F203" i="1"/>
  <c r="F204" i="1"/>
  <c r="F205" i="1"/>
  <c r="F206"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1" i="1"/>
  <c r="F342" i="1"/>
  <c r="F343" i="1"/>
  <c r="F344" i="1"/>
  <c r="F345" i="1"/>
  <c r="F346" i="1"/>
  <c r="F347" i="1"/>
  <c r="F348" i="1"/>
  <c r="F349" i="1"/>
  <c r="F350" i="1"/>
  <c r="F351" i="1"/>
  <c r="F352" i="1"/>
  <c r="F353" i="1"/>
  <c r="F354"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5" i="1"/>
  <c r="F396" i="1"/>
  <c r="F397" i="1"/>
  <c r="F398" i="1"/>
  <c r="F399" i="1"/>
  <c r="F401" i="1"/>
  <c r="F402" i="1"/>
  <c r="F403" i="1"/>
  <c r="F404" i="1"/>
  <c r="F405" i="1"/>
  <c r="F407" i="1"/>
  <c r="F408" i="1"/>
  <c r="F409" i="1"/>
  <c r="F410" i="1"/>
  <c r="F411" i="1"/>
  <c r="F412" i="1"/>
  <c r="F413" i="1"/>
  <c r="F414" i="1"/>
  <c r="F415" i="1"/>
  <c r="F416" i="1"/>
  <c r="F417" i="1"/>
  <c r="F418" i="1"/>
  <c r="F420" i="1"/>
  <c r="F421" i="1"/>
  <c r="F422" i="1"/>
  <c r="F423" i="1"/>
  <c r="F424" i="1"/>
  <c r="F425" i="1"/>
  <c r="F426" i="1"/>
  <c r="F427" i="1"/>
  <c r="F428" i="1"/>
  <c r="F429" i="1"/>
  <c r="F430" i="1"/>
  <c r="F431" i="1"/>
  <c r="F432" i="1"/>
  <c r="F438" i="1"/>
  <c r="F439" i="1"/>
  <c r="F441" i="1"/>
  <c r="F442" i="1"/>
  <c r="F443" i="1"/>
  <c r="F452" i="1"/>
  <c r="F453" i="1"/>
  <c r="F457" i="1"/>
  <c r="F459" i="1"/>
  <c r="F460" i="1"/>
  <c r="F461" i="1"/>
  <c r="F45" i="1"/>
  <c r="L281" i="1" l="1"/>
  <c r="M281" i="1" s="1"/>
  <c r="L280" i="1"/>
  <c r="L278" i="1"/>
  <c r="M278" i="1" s="1"/>
  <c r="L276" i="1"/>
  <c r="L274" i="1"/>
  <c r="M274" i="1" s="1"/>
  <c r="L272" i="1"/>
  <c r="L270" i="1"/>
  <c r="M270" i="1" s="1"/>
  <c r="L268" i="1"/>
  <c r="M268" i="1" s="1"/>
  <c r="L266" i="1"/>
  <c r="M266" i="1" s="1"/>
  <c r="L264" i="1"/>
  <c r="L262" i="1"/>
  <c r="M262" i="1" s="1"/>
  <c r="L260" i="1"/>
  <c r="L258" i="1"/>
  <c r="M258" i="1" s="1"/>
  <c r="L256" i="1"/>
  <c r="L254" i="1"/>
  <c r="M254" i="1" s="1"/>
  <c r="L252" i="1"/>
  <c r="M252" i="1" s="1"/>
  <c r="L250" i="1"/>
  <c r="L279" i="1"/>
  <c r="M279" i="1" s="1"/>
  <c r="L277" i="1"/>
  <c r="L275" i="1"/>
  <c r="L273" i="1"/>
  <c r="M273" i="1" s="1"/>
  <c r="L271" i="1"/>
  <c r="M271" i="1" s="1"/>
  <c r="L269" i="1"/>
  <c r="L267" i="1"/>
  <c r="M267" i="1" s="1"/>
  <c r="L265" i="1"/>
  <c r="M265" i="1" s="1"/>
  <c r="L263" i="1"/>
  <c r="M263" i="1" s="1"/>
  <c r="L261" i="1"/>
  <c r="M261" i="1" s="1"/>
  <c r="L259" i="1"/>
  <c r="M259" i="1" s="1"/>
  <c r="L257" i="1"/>
  <c r="M257" i="1" s="1"/>
  <c r="L255" i="1"/>
  <c r="L253" i="1"/>
  <c r="L251" i="1"/>
  <c r="M140" i="1"/>
  <c r="L104" i="1"/>
  <c r="M104" i="1" s="1"/>
  <c r="L462" i="1"/>
  <c r="M462" i="1" s="1"/>
  <c r="L457" i="1"/>
  <c r="M457" i="1" s="1"/>
  <c r="L452" i="1"/>
  <c r="M452" i="1" s="1"/>
  <c r="L460" i="1"/>
  <c r="M460" i="1" s="1"/>
  <c r="L430" i="1"/>
  <c r="M430" i="1" s="1"/>
  <c r="L426" i="1"/>
  <c r="M426" i="1" s="1"/>
  <c r="L422" i="1"/>
  <c r="M422" i="1" s="1"/>
  <c r="L414" i="1"/>
  <c r="M414" i="1" s="1"/>
  <c r="L410" i="1"/>
  <c r="M410" i="1" s="1"/>
  <c r="L405" i="1"/>
  <c r="M405" i="1" s="1"/>
  <c r="L401" i="1"/>
  <c r="M401" i="1" s="1"/>
  <c r="L396" i="1"/>
  <c r="M396" i="1" s="1"/>
  <c r="L391" i="1"/>
  <c r="M391" i="1" s="1"/>
  <c r="L387" i="1"/>
  <c r="M387" i="1" s="1"/>
  <c r="L383" i="1"/>
  <c r="M383" i="1" s="1"/>
  <c r="L379" i="1"/>
  <c r="M379" i="1" s="1"/>
  <c r="L375" i="1"/>
  <c r="M375" i="1" s="1"/>
  <c r="L371" i="1"/>
  <c r="M371" i="1" s="1"/>
  <c r="L367" i="1"/>
  <c r="M367" i="1" s="1"/>
  <c r="L363" i="1"/>
  <c r="M363" i="1" s="1"/>
  <c r="L359" i="1"/>
  <c r="M359" i="1" s="1"/>
  <c r="L354" i="1"/>
  <c r="M354" i="1" s="1"/>
  <c r="L350" i="1"/>
  <c r="M350" i="1" s="1"/>
  <c r="L346" i="1"/>
  <c r="M346" i="1" s="1"/>
  <c r="L342" i="1"/>
  <c r="M342" i="1" s="1"/>
  <c r="L337" i="1"/>
  <c r="M337" i="1" s="1"/>
  <c r="L333" i="1"/>
  <c r="M333" i="1" s="1"/>
  <c r="L329" i="1"/>
  <c r="M329" i="1" s="1"/>
  <c r="L325" i="1"/>
  <c r="M325" i="1" s="1"/>
  <c r="L317" i="1"/>
  <c r="M317" i="1" s="1"/>
  <c r="L308" i="1"/>
  <c r="M308" i="1" s="1"/>
  <c r="L300" i="1"/>
  <c r="M300" i="1" s="1"/>
  <c r="L292" i="1"/>
  <c r="M292" i="1" s="1"/>
  <c r="L284" i="1"/>
  <c r="M284" i="1" s="1"/>
  <c r="M275" i="1"/>
  <c r="M251" i="1"/>
  <c r="L242" i="1"/>
  <c r="M242" i="1" s="1"/>
  <c r="L234" i="1"/>
  <c r="M234" i="1" s="1"/>
  <c r="L226" i="1"/>
  <c r="M226" i="1" s="1"/>
  <c r="L205" i="1"/>
  <c r="M205" i="1" s="1"/>
  <c r="L461" i="1"/>
  <c r="M461" i="1" s="1"/>
  <c r="L459" i="1"/>
  <c r="M459" i="1" s="1"/>
  <c r="L453" i="1"/>
  <c r="M453" i="1" s="1"/>
  <c r="L443" i="1"/>
  <c r="L438" i="1"/>
  <c r="M438" i="1" s="1"/>
  <c r="L418" i="1"/>
  <c r="M418" i="1" s="1"/>
  <c r="L441" i="1"/>
  <c r="M441" i="1" s="1"/>
  <c r="L432" i="1"/>
  <c r="M432" i="1" s="1"/>
  <c r="L428" i="1"/>
  <c r="M428" i="1" s="1"/>
  <c r="L424" i="1"/>
  <c r="M424" i="1" s="1"/>
  <c r="L420" i="1"/>
  <c r="M420" i="1" s="1"/>
  <c r="L416" i="1"/>
  <c r="M416" i="1" s="1"/>
  <c r="L412" i="1"/>
  <c r="M412" i="1" s="1"/>
  <c r="L408" i="1"/>
  <c r="M408" i="1" s="1"/>
  <c r="L403" i="1"/>
  <c r="M403" i="1" s="1"/>
  <c r="L398" i="1"/>
  <c r="M398" i="1" s="1"/>
  <c r="L393" i="1"/>
  <c r="M393" i="1" s="1"/>
  <c r="L389" i="1"/>
  <c r="M389" i="1" s="1"/>
  <c r="L385" i="1"/>
  <c r="M385" i="1" s="1"/>
  <c r="L381" i="1"/>
  <c r="M381" i="1" s="1"/>
  <c r="L377" i="1"/>
  <c r="M377" i="1" s="1"/>
  <c r="L373" i="1"/>
  <c r="M373" i="1" s="1"/>
  <c r="L369" i="1"/>
  <c r="M369" i="1" s="1"/>
  <c r="L365" i="1"/>
  <c r="M365" i="1" s="1"/>
  <c r="L361" i="1"/>
  <c r="M361" i="1" s="1"/>
  <c r="L357" i="1"/>
  <c r="M357" i="1" s="1"/>
  <c r="L352" i="1"/>
  <c r="M352" i="1" s="1"/>
  <c r="L348" i="1"/>
  <c r="M348" i="1" s="1"/>
  <c r="L344" i="1"/>
  <c r="M344" i="1" s="1"/>
  <c r="L339" i="1"/>
  <c r="M339" i="1" s="1"/>
  <c r="L335" i="1"/>
  <c r="M335" i="1" s="1"/>
  <c r="L331" i="1"/>
  <c r="M331" i="1" s="1"/>
  <c r="L327" i="1"/>
  <c r="M327" i="1" s="1"/>
  <c r="L321" i="1"/>
  <c r="M321" i="1" s="1"/>
  <c r="L313" i="1"/>
  <c r="M313" i="1" s="1"/>
  <c r="L304" i="1"/>
  <c r="M304" i="1" s="1"/>
  <c r="L296" i="1"/>
  <c r="M296" i="1" s="1"/>
  <c r="L288" i="1"/>
  <c r="M288" i="1" s="1"/>
  <c r="M255" i="1"/>
  <c r="L246" i="1"/>
  <c r="M246" i="1" s="1"/>
  <c r="L238" i="1"/>
  <c r="M238" i="1" s="1"/>
  <c r="L230" i="1"/>
  <c r="M230" i="1" s="1"/>
  <c r="L222" i="1"/>
  <c r="M222" i="1" s="1"/>
  <c r="L197" i="1"/>
  <c r="M197" i="1" s="1"/>
  <c r="L442" i="1"/>
  <c r="M442" i="1" s="1"/>
  <c r="L439" i="1"/>
  <c r="M439" i="1" s="1"/>
  <c r="L431" i="1"/>
  <c r="M431" i="1" s="1"/>
  <c r="L429" i="1"/>
  <c r="M429" i="1" s="1"/>
  <c r="L427" i="1"/>
  <c r="M427" i="1" s="1"/>
  <c r="L425" i="1"/>
  <c r="M425" i="1" s="1"/>
  <c r="L423" i="1"/>
  <c r="M423" i="1" s="1"/>
  <c r="L421" i="1"/>
  <c r="M421" i="1" s="1"/>
  <c r="L419" i="1"/>
  <c r="M419" i="1" s="1"/>
  <c r="L417" i="1"/>
  <c r="M417" i="1" s="1"/>
  <c r="L415" i="1"/>
  <c r="M415" i="1" s="1"/>
  <c r="L413" i="1"/>
  <c r="M413" i="1" s="1"/>
  <c r="L411" i="1"/>
  <c r="M411" i="1" s="1"/>
  <c r="L409" i="1"/>
  <c r="M409" i="1" s="1"/>
  <c r="L407" i="1"/>
  <c r="M407" i="1" s="1"/>
  <c r="L404" i="1"/>
  <c r="M404" i="1" s="1"/>
  <c r="L402" i="1"/>
  <c r="M402" i="1" s="1"/>
  <c r="L399" i="1"/>
  <c r="M399" i="1" s="1"/>
  <c r="L397" i="1"/>
  <c r="M397" i="1" s="1"/>
  <c r="L395" i="1"/>
  <c r="M395" i="1" s="1"/>
  <c r="L392" i="1"/>
  <c r="M392" i="1" s="1"/>
  <c r="L390" i="1"/>
  <c r="M390" i="1" s="1"/>
  <c r="L388" i="1"/>
  <c r="M388" i="1" s="1"/>
  <c r="L386" i="1"/>
  <c r="M386" i="1" s="1"/>
  <c r="L384" i="1"/>
  <c r="M384" i="1" s="1"/>
  <c r="L382" i="1"/>
  <c r="M382" i="1" s="1"/>
  <c r="L380" i="1"/>
  <c r="M380" i="1" s="1"/>
  <c r="L378" i="1"/>
  <c r="M378" i="1" s="1"/>
  <c r="L376" i="1"/>
  <c r="M376" i="1" s="1"/>
  <c r="L374" i="1"/>
  <c r="M374" i="1" s="1"/>
  <c r="L372" i="1"/>
  <c r="M372" i="1" s="1"/>
  <c r="L370" i="1"/>
  <c r="M370" i="1" s="1"/>
  <c r="L368" i="1"/>
  <c r="M368" i="1" s="1"/>
  <c r="L366" i="1"/>
  <c r="M366" i="1" s="1"/>
  <c r="L364" i="1"/>
  <c r="M364" i="1" s="1"/>
  <c r="L362" i="1"/>
  <c r="M362" i="1" s="1"/>
  <c r="L360" i="1"/>
  <c r="M360" i="1" s="1"/>
  <c r="L358" i="1"/>
  <c r="M358" i="1" s="1"/>
  <c r="L356" i="1"/>
  <c r="M356" i="1" s="1"/>
  <c r="L353" i="1"/>
  <c r="M353" i="1" s="1"/>
  <c r="L351" i="1"/>
  <c r="M351" i="1" s="1"/>
  <c r="L349" i="1"/>
  <c r="M349" i="1" s="1"/>
  <c r="L347" i="1"/>
  <c r="M347" i="1" s="1"/>
  <c r="L345" i="1"/>
  <c r="M345" i="1" s="1"/>
  <c r="L343" i="1"/>
  <c r="M343" i="1" s="1"/>
  <c r="L341" i="1"/>
  <c r="M341" i="1" s="1"/>
  <c r="L338" i="1"/>
  <c r="M338" i="1" s="1"/>
  <c r="L336" i="1"/>
  <c r="M336" i="1" s="1"/>
  <c r="L334" i="1"/>
  <c r="M334" i="1" s="1"/>
  <c r="L332" i="1"/>
  <c r="M332" i="1" s="1"/>
  <c r="L330" i="1"/>
  <c r="M330" i="1" s="1"/>
  <c r="L328" i="1"/>
  <c r="M328" i="1" s="1"/>
  <c r="L326" i="1"/>
  <c r="M326" i="1" s="1"/>
  <c r="L194" i="1"/>
  <c r="M194" i="1" s="1"/>
  <c r="L192" i="1"/>
  <c r="M192" i="1" s="1"/>
  <c r="L189" i="1"/>
  <c r="M189" i="1" s="1"/>
  <c r="L187" i="1"/>
  <c r="M187" i="1" s="1"/>
  <c r="L184" i="1"/>
  <c r="M184" i="1" s="1"/>
  <c r="L182" i="1"/>
  <c r="M182" i="1" s="1"/>
  <c r="L180" i="1"/>
  <c r="M180" i="1" s="1"/>
  <c r="L177" i="1"/>
  <c r="M177" i="1" s="1"/>
  <c r="L175" i="1"/>
  <c r="M175" i="1" s="1"/>
  <c r="L173" i="1"/>
  <c r="M173" i="1" s="1"/>
  <c r="L171" i="1"/>
  <c r="M171" i="1" s="1"/>
  <c r="L169" i="1"/>
  <c r="M169" i="1" s="1"/>
  <c r="L167" i="1"/>
  <c r="M167" i="1" s="1"/>
  <c r="L164" i="1"/>
  <c r="M164" i="1" s="1"/>
  <c r="L162" i="1"/>
  <c r="M162" i="1" s="1"/>
  <c r="L160" i="1"/>
  <c r="M160" i="1" s="1"/>
  <c r="L158" i="1"/>
  <c r="M158" i="1" s="1"/>
  <c r="L155" i="1"/>
  <c r="M155" i="1" s="1"/>
  <c r="L153" i="1"/>
  <c r="M153" i="1" s="1"/>
  <c r="L151" i="1"/>
  <c r="M151" i="1" s="1"/>
  <c r="L323" i="1"/>
  <c r="M323" i="1" s="1"/>
  <c r="L319" i="1"/>
  <c r="M319" i="1" s="1"/>
  <c r="L315" i="1"/>
  <c r="M315" i="1" s="1"/>
  <c r="L310" i="1"/>
  <c r="M310" i="1" s="1"/>
  <c r="L306" i="1"/>
  <c r="M306" i="1" s="1"/>
  <c r="L302" i="1"/>
  <c r="M302" i="1" s="1"/>
  <c r="L298" i="1"/>
  <c r="M298" i="1" s="1"/>
  <c r="L294" i="1"/>
  <c r="M294" i="1" s="1"/>
  <c r="L290" i="1"/>
  <c r="M290" i="1" s="1"/>
  <c r="L286" i="1"/>
  <c r="M286" i="1" s="1"/>
  <c r="M277" i="1"/>
  <c r="M269" i="1"/>
  <c r="M253" i="1"/>
  <c r="L249" i="1"/>
  <c r="M249" i="1" s="1"/>
  <c r="L244" i="1"/>
  <c r="M244" i="1" s="1"/>
  <c r="L240" i="1"/>
  <c r="M240" i="1" s="1"/>
  <c r="L236" i="1"/>
  <c r="M236" i="1" s="1"/>
  <c r="L232" i="1"/>
  <c r="M232" i="1" s="1"/>
  <c r="L228" i="1"/>
  <c r="M228" i="1" s="1"/>
  <c r="L224" i="1"/>
  <c r="M224" i="1" s="1"/>
  <c r="L220" i="1"/>
  <c r="M220" i="1" s="1"/>
  <c r="L201" i="1"/>
  <c r="M201" i="1" s="1"/>
  <c r="L324" i="1"/>
  <c r="M324" i="1" s="1"/>
  <c r="L320" i="1"/>
  <c r="M320" i="1" s="1"/>
  <c r="L316" i="1"/>
  <c r="M316" i="1" s="1"/>
  <c r="L312" i="1"/>
  <c r="M312" i="1" s="1"/>
  <c r="L305" i="1"/>
  <c r="M305" i="1" s="1"/>
  <c r="L301" i="1"/>
  <c r="M301" i="1" s="1"/>
  <c r="L299" i="1"/>
  <c r="M299" i="1" s="1"/>
  <c r="L293" i="1"/>
  <c r="M293" i="1" s="1"/>
  <c r="L289" i="1"/>
  <c r="M289" i="1" s="1"/>
  <c r="L285" i="1"/>
  <c r="M285" i="1" s="1"/>
  <c r="M280" i="1"/>
  <c r="M276" i="1"/>
  <c r="M272" i="1"/>
  <c r="M264" i="1"/>
  <c r="M260" i="1"/>
  <c r="M256" i="1"/>
  <c r="L247" i="1"/>
  <c r="M247" i="1" s="1"/>
  <c r="L243" i="1"/>
  <c r="M243" i="1" s="1"/>
  <c r="L239" i="1"/>
  <c r="M239" i="1" s="1"/>
  <c r="L235" i="1"/>
  <c r="M235" i="1" s="1"/>
  <c r="L231" i="1"/>
  <c r="M231" i="1" s="1"/>
  <c r="L227" i="1"/>
  <c r="M227" i="1" s="1"/>
  <c r="L221" i="1"/>
  <c r="M221" i="1" s="1"/>
  <c r="L204" i="1"/>
  <c r="M204" i="1" s="1"/>
  <c r="L200" i="1"/>
  <c r="M200" i="1" s="1"/>
  <c r="L196" i="1"/>
  <c r="M196" i="1" s="1"/>
  <c r="L148" i="1"/>
  <c r="M148" i="1" s="1"/>
  <c r="L144" i="1"/>
  <c r="M144" i="1" s="1"/>
  <c r="L126" i="1"/>
  <c r="M126" i="1" s="1"/>
  <c r="L122" i="1"/>
  <c r="M122" i="1" s="1"/>
  <c r="L118" i="1"/>
  <c r="M118" i="1" s="1"/>
  <c r="L115" i="1"/>
  <c r="M115" i="1" s="1"/>
  <c r="L111" i="1"/>
  <c r="M111" i="1" s="1"/>
  <c r="L106" i="1"/>
  <c r="M106" i="1" s="1"/>
  <c r="L102" i="1"/>
  <c r="M102" i="1" s="1"/>
  <c r="L98" i="1"/>
  <c r="M98" i="1" s="1"/>
  <c r="L93" i="1"/>
  <c r="M93" i="1" s="1"/>
  <c r="L88" i="1"/>
  <c r="M88" i="1" s="1"/>
  <c r="L84" i="1"/>
  <c r="M84" i="1" s="1"/>
  <c r="L79" i="1"/>
  <c r="M79" i="1" s="1"/>
  <c r="L322" i="1"/>
  <c r="M322" i="1" s="1"/>
  <c r="L318" i="1"/>
  <c r="M318" i="1" s="1"/>
  <c r="L314" i="1"/>
  <c r="M314" i="1" s="1"/>
  <c r="L309" i="1"/>
  <c r="M309" i="1" s="1"/>
  <c r="L307" i="1"/>
  <c r="M307" i="1" s="1"/>
  <c r="L303" i="1"/>
  <c r="M303" i="1" s="1"/>
  <c r="L297" i="1"/>
  <c r="M297" i="1" s="1"/>
  <c r="L295" i="1"/>
  <c r="M295" i="1" s="1"/>
  <c r="L291" i="1"/>
  <c r="M291" i="1" s="1"/>
  <c r="L287" i="1"/>
  <c r="M287" i="1" s="1"/>
  <c r="L282" i="1"/>
  <c r="M282" i="1" s="1"/>
  <c r="M250" i="1"/>
  <c r="L245" i="1"/>
  <c r="M245" i="1" s="1"/>
  <c r="L241" i="1"/>
  <c r="M241" i="1" s="1"/>
  <c r="L237" i="1"/>
  <c r="M237" i="1" s="1"/>
  <c r="L233" i="1"/>
  <c r="M233" i="1" s="1"/>
  <c r="L229" i="1"/>
  <c r="M229" i="1" s="1"/>
  <c r="L225" i="1"/>
  <c r="M225" i="1" s="1"/>
  <c r="L223" i="1"/>
  <c r="M223" i="1" s="1"/>
  <c r="L206" i="1"/>
  <c r="M206" i="1" s="1"/>
  <c r="L202" i="1"/>
  <c r="M202" i="1" s="1"/>
  <c r="L198" i="1"/>
  <c r="M198" i="1" s="1"/>
  <c r="L146" i="1"/>
  <c r="M146" i="1" s="1"/>
  <c r="L142" i="1"/>
  <c r="M142" i="1" s="1"/>
  <c r="L124" i="1"/>
  <c r="M124" i="1" s="1"/>
  <c r="L120" i="1"/>
  <c r="M120" i="1" s="1"/>
  <c r="L113" i="1"/>
  <c r="M113" i="1" s="1"/>
  <c r="L108" i="1"/>
  <c r="M108" i="1" s="1"/>
  <c r="L100" i="1"/>
  <c r="M100" i="1" s="1"/>
  <c r="L95" i="1"/>
  <c r="M95" i="1" s="1"/>
  <c r="L91" i="1"/>
  <c r="M91" i="1" s="1"/>
  <c r="L86" i="1"/>
  <c r="M86" i="1" s="1"/>
  <c r="L82" i="1"/>
  <c r="M82" i="1" s="1"/>
  <c r="L77" i="1"/>
  <c r="M77" i="1" s="1"/>
  <c r="L74" i="1"/>
  <c r="M74" i="1" s="1"/>
  <c r="L72" i="1"/>
  <c r="M72" i="1" s="1"/>
  <c r="L70" i="1"/>
  <c r="M70" i="1" s="1"/>
  <c r="L68" i="1"/>
  <c r="M68" i="1" s="1"/>
  <c r="L65" i="1"/>
  <c r="M65" i="1" s="1"/>
  <c r="L63" i="1"/>
  <c r="M63" i="1" s="1"/>
  <c r="L61" i="1"/>
  <c r="M61" i="1" s="1"/>
  <c r="L58" i="1"/>
  <c r="M58" i="1" s="1"/>
  <c r="L56" i="1"/>
  <c r="M56" i="1" s="1"/>
  <c r="L54" i="1"/>
  <c r="L52" i="1"/>
  <c r="M52" i="1" s="1"/>
  <c r="L50" i="1"/>
  <c r="M50" i="1" s="1"/>
  <c r="L203" i="1"/>
  <c r="M203" i="1" s="1"/>
  <c r="L199" i="1"/>
  <c r="M199" i="1" s="1"/>
  <c r="L195" i="1"/>
  <c r="M195" i="1" s="1"/>
  <c r="L193" i="1"/>
  <c r="M193" i="1" s="1"/>
  <c r="L190" i="1"/>
  <c r="M190" i="1" s="1"/>
  <c r="L188" i="1"/>
  <c r="M188" i="1" s="1"/>
  <c r="L185" i="1"/>
  <c r="M185" i="1" s="1"/>
  <c r="L183" i="1"/>
  <c r="M183" i="1" s="1"/>
  <c r="L181" i="1"/>
  <c r="M181" i="1" s="1"/>
  <c r="L178" i="1"/>
  <c r="M178" i="1" s="1"/>
  <c r="L176" i="1"/>
  <c r="M176" i="1" s="1"/>
  <c r="L174" i="1"/>
  <c r="M174" i="1" s="1"/>
  <c r="L172" i="1"/>
  <c r="M172" i="1" s="1"/>
  <c r="L170" i="1"/>
  <c r="M170" i="1" s="1"/>
  <c r="L168" i="1"/>
  <c r="M168" i="1" s="1"/>
  <c r="L165" i="1"/>
  <c r="M165" i="1" s="1"/>
  <c r="L163" i="1"/>
  <c r="M163" i="1" s="1"/>
  <c r="L161" i="1"/>
  <c r="M161" i="1" s="1"/>
  <c r="L159" i="1"/>
  <c r="M159" i="1" s="1"/>
  <c r="L156" i="1"/>
  <c r="M156" i="1" s="1"/>
  <c r="L154" i="1"/>
  <c r="M154" i="1" s="1"/>
  <c r="L152" i="1"/>
  <c r="M152" i="1" s="1"/>
  <c r="L149" i="1"/>
  <c r="M149" i="1" s="1"/>
  <c r="L147" i="1"/>
  <c r="M147" i="1" s="1"/>
  <c r="L145" i="1"/>
  <c r="M145" i="1" s="1"/>
  <c r="L143" i="1"/>
  <c r="M143" i="1" s="1"/>
  <c r="L125" i="1"/>
  <c r="M125" i="1" s="1"/>
  <c r="L123" i="1"/>
  <c r="M123" i="1" s="1"/>
  <c r="L121" i="1"/>
  <c r="M121" i="1" s="1"/>
  <c r="L119" i="1"/>
  <c r="M119" i="1" s="1"/>
  <c r="L117" i="1"/>
  <c r="M117" i="1" s="1"/>
  <c r="L114" i="1"/>
  <c r="M114" i="1" s="1"/>
  <c r="L112" i="1"/>
  <c r="M112" i="1" s="1"/>
  <c r="L109" i="1"/>
  <c r="M109" i="1" s="1"/>
  <c r="L107" i="1"/>
  <c r="M107" i="1" s="1"/>
  <c r="L105" i="1"/>
  <c r="M105" i="1" s="1"/>
  <c r="L103" i="1"/>
  <c r="M103" i="1" s="1"/>
  <c r="L101" i="1"/>
  <c r="M101" i="1" s="1"/>
  <c r="L99" i="1"/>
  <c r="M99" i="1" s="1"/>
  <c r="L96" i="1"/>
  <c r="M96" i="1" s="1"/>
  <c r="L94" i="1"/>
  <c r="M94" i="1" s="1"/>
  <c r="L92" i="1"/>
  <c r="M92" i="1" s="1"/>
  <c r="L89" i="1"/>
  <c r="M89" i="1" s="1"/>
  <c r="L87" i="1"/>
  <c r="M87" i="1" s="1"/>
  <c r="L85" i="1"/>
  <c r="M85" i="1" s="1"/>
  <c r="L83" i="1"/>
  <c r="M83" i="1" s="1"/>
  <c r="L80" i="1"/>
  <c r="M80" i="1" s="1"/>
  <c r="L78" i="1"/>
  <c r="M78" i="1" s="1"/>
  <c r="L76" i="1"/>
  <c r="M76" i="1" s="1"/>
  <c r="L73" i="1"/>
  <c r="M73" i="1" s="1"/>
  <c r="L71" i="1"/>
  <c r="M71" i="1" s="1"/>
  <c r="L69" i="1"/>
  <c r="M69" i="1" s="1"/>
  <c r="L67" i="1"/>
  <c r="M67" i="1" s="1"/>
  <c r="L64" i="1"/>
  <c r="M64" i="1" s="1"/>
  <c r="L62" i="1"/>
  <c r="M62" i="1" s="1"/>
  <c r="L59" i="1"/>
  <c r="M59" i="1" s="1"/>
  <c r="L57" i="1"/>
  <c r="M57" i="1" s="1"/>
  <c r="L55" i="1"/>
  <c r="M55" i="1" s="1"/>
  <c r="L53" i="1"/>
  <c r="M53" i="1" s="1"/>
  <c r="L51" i="1"/>
  <c r="M51" i="1" s="1"/>
  <c r="L47" i="1"/>
  <c r="M47" i="1" s="1"/>
  <c r="C458" i="1"/>
  <c r="G458" i="1"/>
  <c r="H458" i="1"/>
  <c r="J458" i="1"/>
  <c r="C464" i="1"/>
  <c r="E464" i="1"/>
  <c r="G464" i="1"/>
  <c r="H464" i="1"/>
  <c r="J464" i="1"/>
  <c r="K464" i="1"/>
  <c r="C448" i="1"/>
  <c r="E448" i="1"/>
  <c r="G448" i="1"/>
  <c r="H448" i="1"/>
  <c r="J448" i="1"/>
  <c r="K448" i="1"/>
  <c r="C449" i="1"/>
  <c r="E449" i="1"/>
  <c r="G449" i="1"/>
  <c r="H449" i="1"/>
  <c r="J449" i="1"/>
  <c r="K449" i="1"/>
  <c r="C450" i="1"/>
  <c r="E450" i="1"/>
  <c r="G450" i="1"/>
  <c r="H450" i="1"/>
  <c r="J450" i="1"/>
  <c r="K450" i="1"/>
  <c r="C451" i="1"/>
  <c r="E451" i="1"/>
  <c r="G451" i="1"/>
  <c r="H451" i="1"/>
  <c r="J451" i="1"/>
  <c r="K451" i="1"/>
  <c r="B451" i="1"/>
  <c r="C440" i="1"/>
  <c r="E440" i="1"/>
  <c r="G440" i="1"/>
  <c r="H440" i="1"/>
  <c r="J440" i="1"/>
  <c r="K440" i="1"/>
  <c r="C437" i="1"/>
  <c r="E437" i="1"/>
  <c r="G437" i="1"/>
  <c r="H437" i="1"/>
  <c r="J437" i="1"/>
  <c r="K437" i="1"/>
  <c r="B437" i="1"/>
  <c r="J311" i="1"/>
  <c r="K311" i="1"/>
  <c r="C406" i="1"/>
  <c r="E406" i="1"/>
  <c r="G406" i="1"/>
  <c r="H406" i="1"/>
  <c r="J406" i="1"/>
  <c r="K406" i="1"/>
  <c r="C400" i="1"/>
  <c r="E400" i="1"/>
  <c r="G400" i="1"/>
  <c r="H400" i="1"/>
  <c r="J400" i="1"/>
  <c r="K400" i="1"/>
  <c r="B400" i="1"/>
  <c r="C394" i="1"/>
  <c r="E394" i="1"/>
  <c r="G394" i="1"/>
  <c r="H394" i="1"/>
  <c r="J394" i="1"/>
  <c r="K394" i="1"/>
  <c r="J355" i="1"/>
  <c r="C355" i="1"/>
  <c r="E355" i="1"/>
  <c r="G355" i="1"/>
  <c r="K355" i="1"/>
  <c r="C340" i="1"/>
  <c r="E340" i="1"/>
  <c r="G340" i="1"/>
  <c r="H340" i="1"/>
  <c r="J340" i="1"/>
  <c r="K340" i="1"/>
  <c r="C311" i="1"/>
  <c r="E311" i="1"/>
  <c r="G311" i="1"/>
  <c r="C283" i="1"/>
  <c r="E283" i="1"/>
  <c r="G283" i="1"/>
  <c r="H283" i="1"/>
  <c r="J283" i="1"/>
  <c r="K283" i="1"/>
  <c r="C248" i="1"/>
  <c r="E248" i="1"/>
  <c r="E467" i="1" s="1"/>
  <c r="G248" i="1"/>
  <c r="H248" i="1"/>
  <c r="J248" i="1"/>
  <c r="K248" i="1"/>
  <c r="C219" i="1"/>
  <c r="E219" i="1"/>
  <c r="G219" i="1"/>
  <c r="H219" i="1"/>
  <c r="J219" i="1"/>
  <c r="K219" i="1"/>
  <c r="C191" i="1"/>
  <c r="E191" i="1"/>
  <c r="G191" i="1"/>
  <c r="H191" i="1"/>
  <c r="J191" i="1"/>
  <c r="K191" i="1"/>
  <c r="C186" i="1"/>
  <c r="E186" i="1"/>
  <c r="G186" i="1"/>
  <c r="H186" i="1"/>
  <c r="J186" i="1"/>
  <c r="K186" i="1"/>
  <c r="C179" i="1"/>
  <c r="E179" i="1"/>
  <c r="G179" i="1"/>
  <c r="H179" i="1"/>
  <c r="J179" i="1"/>
  <c r="K179" i="1"/>
  <c r="C166" i="1"/>
  <c r="F166" i="1"/>
  <c r="J166" i="1"/>
  <c r="K166" i="1"/>
  <c r="C157" i="1"/>
  <c r="E157" i="1"/>
  <c r="H157" i="1"/>
  <c r="J157" i="1"/>
  <c r="K157" i="1"/>
  <c r="G150" i="1"/>
  <c r="H150" i="1"/>
  <c r="J150" i="1"/>
  <c r="K150" i="1"/>
  <c r="J116" i="1"/>
  <c r="C110" i="1"/>
  <c r="E110" i="1"/>
  <c r="G110" i="1"/>
  <c r="H110" i="1"/>
  <c r="J110" i="1"/>
  <c r="K110" i="1"/>
  <c r="B110" i="1"/>
  <c r="C97" i="1"/>
  <c r="E97" i="1"/>
  <c r="G97" i="1"/>
  <c r="H97" i="1"/>
  <c r="J97" i="1"/>
  <c r="K97" i="1"/>
  <c r="C90" i="1"/>
  <c r="E90" i="1"/>
  <c r="G90" i="1"/>
  <c r="H90" i="1"/>
  <c r="J90" i="1"/>
  <c r="K90" i="1"/>
  <c r="G81" i="1"/>
  <c r="H81" i="1"/>
  <c r="J81" i="1"/>
  <c r="K81" i="1"/>
  <c r="C75" i="1"/>
  <c r="E75" i="1"/>
  <c r="G75" i="1"/>
  <c r="H75" i="1"/>
  <c r="J75" i="1"/>
  <c r="K75" i="1"/>
  <c r="C66" i="1"/>
  <c r="E66" i="1"/>
  <c r="G66" i="1"/>
  <c r="H66" i="1"/>
  <c r="J66" i="1"/>
  <c r="K66" i="1"/>
  <c r="C60" i="1"/>
  <c r="E60" i="1"/>
  <c r="G60" i="1"/>
  <c r="H60" i="1"/>
  <c r="J60" i="1"/>
  <c r="K60" i="1"/>
  <c r="B60" i="1"/>
  <c r="C49" i="1"/>
  <c r="E49" i="1"/>
  <c r="G49" i="1"/>
  <c r="H49" i="1"/>
  <c r="J49" i="1"/>
  <c r="K49" i="1"/>
  <c r="I11" i="1"/>
  <c r="I12" i="1"/>
  <c r="I13" i="1"/>
  <c r="I14" i="1"/>
  <c r="I15" i="1"/>
  <c r="I16" i="1"/>
  <c r="I17" i="1"/>
  <c r="I18" i="1"/>
  <c r="I19" i="1"/>
  <c r="I21" i="1"/>
  <c r="I22" i="1"/>
  <c r="I23" i="1"/>
  <c r="I24" i="1"/>
  <c r="I25" i="1"/>
  <c r="I26" i="1"/>
  <c r="I27" i="1"/>
  <c r="I28" i="1"/>
  <c r="I29" i="1"/>
  <c r="I30" i="1"/>
  <c r="I31" i="1"/>
  <c r="I36" i="1"/>
  <c r="I37" i="1"/>
  <c r="I38" i="1"/>
  <c r="I39" i="1"/>
  <c r="I40" i="1"/>
  <c r="I41" i="1"/>
  <c r="I42" i="1"/>
  <c r="I43" i="1"/>
  <c r="I44" i="1"/>
  <c r="I45" i="1"/>
  <c r="F10" i="1"/>
  <c r="F11" i="1"/>
  <c r="F12" i="1"/>
  <c r="F13" i="1"/>
  <c r="F14" i="1"/>
  <c r="F15" i="1"/>
  <c r="F16" i="1"/>
  <c r="F18" i="1"/>
  <c r="F19" i="1"/>
  <c r="F21" i="1"/>
  <c r="F22" i="1"/>
  <c r="F23" i="1"/>
  <c r="F24" i="1"/>
  <c r="F25" i="1"/>
  <c r="F26" i="1"/>
  <c r="F27" i="1"/>
  <c r="F28" i="1"/>
  <c r="F30" i="1"/>
  <c r="F31" i="1"/>
  <c r="F32" i="1"/>
  <c r="F36" i="1"/>
  <c r="F37" i="1"/>
  <c r="F38" i="1"/>
  <c r="F39" i="1"/>
  <c r="F40" i="1"/>
  <c r="F42" i="1"/>
  <c r="F41" i="1" s="1"/>
  <c r="F43" i="1"/>
  <c r="F44" i="1"/>
  <c r="G35" i="1"/>
  <c r="G34" i="1" s="1"/>
  <c r="G33" i="1" s="1"/>
  <c r="H35" i="1"/>
  <c r="H34" i="1" s="1"/>
  <c r="H33" i="1" s="1"/>
  <c r="J35" i="1"/>
  <c r="J34" i="1" s="1"/>
  <c r="J33" i="1" s="1"/>
  <c r="K35" i="1"/>
  <c r="K34" i="1" s="1"/>
  <c r="K33" i="1" s="1"/>
  <c r="E20" i="1"/>
  <c r="E8" i="1" s="1"/>
  <c r="G20" i="1"/>
  <c r="H20" i="1"/>
  <c r="J20" i="1"/>
  <c r="K20" i="1"/>
  <c r="C9" i="1"/>
  <c r="G9" i="1"/>
  <c r="H9" i="1"/>
  <c r="J9" i="1"/>
  <c r="K9" i="1"/>
  <c r="B6" i="1"/>
  <c r="C6" i="1" s="1"/>
  <c r="B464" i="1"/>
  <c r="B450" i="1"/>
  <c r="B449" i="1"/>
  <c r="B448" i="1"/>
  <c r="B440" i="1"/>
  <c r="B394" i="1"/>
  <c r="H355" i="1"/>
  <c r="B355" i="1"/>
  <c r="B340" i="1"/>
  <c r="H311" i="1"/>
  <c r="B311" i="1"/>
  <c r="B283" i="1"/>
  <c r="B248" i="1"/>
  <c r="B467" i="1" s="1"/>
  <c r="H218" i="1"/>
  <c r="F218" i="1" s="1"/>
  <c r="L218" i="1" s="1"/>
  <c r="M218" i="1" s="1"/>
  <c r="H217" i="1"/>
  <c r="F217" i="1" s="1"/>
  <c r="L217" i="1" s="1"/>
  <c r="M217" i="1" s="1"/>
  <c r="H216" i="1"/>
  <c r="F216" i="1" s="1"/>
  <c r="L216" i="1" s="1"/>
  <c r="M216" i="1" s="1"/>
  <c r="H215" i="1"/>
  <c r="F215" i="1" s="1"/>
  <c r="L215" i="1" s="1"/>
  <c r="M215" i="1" s="1"/>
  <c r="H214" i="1"/>
  <c r="F214" i="1" s="1"/>
  <c r="L214" i="1" s="1"/>
  <c r="M214" i="1" s="1"/>
  <c r="H213" i="1"/>
  <c r="F213" i="1" s="1"/>
  <c r="L213" i="1" s="1"/>
  <c r="M213" i="1" s="1"/>
  <c r="H212" i="1"/>
  <c r="F212" i="1" s="1"/>
  <c r="L212" i="1" s="1"/>
  <c r="M212" i="1" s="1"/>
  <c r="H211" i="1"/>
  <c r="F211" i="1" s="1"/>
  <c r="L211" i="1" s="1"/>
  <c r="M211" i="1" s="1"/>
  <c r="H210" i="1"/>
  <c r="F210" i="1" s="1"/>
  <c r="L210" i="1" s="1"/>
  <c r="M210" i="1" s="1"/>
  <c r="H209" i="1"/>
  <c r="F209" i="1" s="1"/>
  <c r="L209" i="1" s="1"/>
  <c r="M209" i="1" s="1"/>
  <c r="H208" i="1"/>
  <c r="F208" i="1" s="1"/>
  <c r="L208" i="1" s="1"/>
  <c r="M208" i="1" s="1"/>
  <c r="H207" i="1"/>
  <c r="F207" i="1" s="1"/>
  <c r="L207" i="1" s="1"/>
  <c r="M207" i="1" s="1"/>
  <c r="B186" i="1"/>
  <c r="B179" i="1"/>
  <c r="B166" i="1"/>
  <c r="B157" i="1"/>
  <c r="B97" i="1"/>
  <c r="B90" i="1"/>
  <c r="B75" i="1"/>
  <c r="B66" i="1"/>
  <c r="B49" i="1"/>
  <c r="B33" i="1"/>
  <c r="B9" i="1"/>
  <c r="B8" i="1" s="1"/>
  <c r="E433" i="1" l="1"/>
  <c r="E465" i="1" s="1"/>
  <c r="C467" i="1"/>
  <c r="H466" i="1"/>
  <c r="G466" i="1"/>
  <c r="H467" i="1"/>
  <c r="G436" i="1"/>
  <c r="E466" i="1"/>
  <c r="F35" i="1"/>
  <c r="F34" i="1" s="1"/>
  <c r="F33" i="1" s="1"/>
  <c r="G467" i="1"/>
  <c r="D6" i="1"/>
  <c r="E6" i="1" s="1"/>
  <c r="F6" i="1" s="1"/>
  <c r="G6" i="1" s="1"/>
  <c r="H6" i="1" s="1"/>
  <c r="I6" i="1" s="1"/>
  <c r="J6" i="1" s="1"/>
  <c r="K6" i="1" s="1"/>
  <c r="L6" i="1" s="1"/>
  <c r="M6" i="1" s="1"/>
  <c r="N6" i="1" s="1"/>
  <c r="J466" i="1"/>
  <c r="J467" i="1"/>
  <c r="K466" i="1"/>
  <c r="I355" i="1"/>
  <c r="B466" i="1"/>
  <c r="K467" i="1"/>
  <c r="C466" i="1"/>
  <c r="M54" i="1"/>
  <c r="J446" i="1"/>
  <c r="C48" i="1"/>
  <c r="C433" i="1" s="1"/>
  <c r="C465" i="1" s="1"/>
  <c r="C446" i="1"/>
  <c r="C436" i="1"/>
  <c r="K446" i="1"/>
  <c r="G48" i="1"/>
  <c r="G433" i="1" s="1"/>
  <c r="H446" i="1"/>
  <c r="G446" i="1"/>
  <c r="J436" i="1"/>
  <c r="M443" i="1"/>
  <c r="E446" i="1"/>
  <c r="H48" i="1"/>
  <c r="H433" i="1" s="1"/>
  <c r="K48" i="1"/>
  <c r="K433" i="1" s="1"/>
  <c r="K465" i="1" s="1"/>
  <c r="B447" i="1"/>
  <c r="F355" i="1"/>
  <c r="L355" i="1" s="1"/>
  <c r="M355" i="1" s="1"/>
  <c r="J8" i="1"/>
  <c r="J463" i="1" s="1"/>
  <c r="I33" i="1"/>
  <c r="I311" i="1"/>
  <c r="I440" i="1"/>
  <c r="F440" i="1"/>
  <c r="I451" i="1"/>
  <c r="I49" i="1"/>
  <c r="I340" i="1"/>
  <c r="F451" i="1"/>
  <c r="I449" i="1"/>
  <c r="I75" i="1"/>
  <c r="F75" i="1"/>
  <c r="I90" i="1"/>
  <c r="F90" i="1"/>
  <c r="I116" i="1"/>
  <c r="F116" i="1"/>
  <c r="I157" i="1"/>
  <c r="F157" i="1"/>
  <c r="I179" i="1"/>
  <c r="F179" i="1"/>
  <c r="I191" i="1"/>
  <c r="F191" i="1"/>
  <c r="F340" i="1"/>
  <c r="F449" i="1"/>
  <c r="F49" i="1"/>
  <c r="J447" i="1"/>
  <c r="I60" i="1"/>
  <c r="G447" i="1"/>
  <c r="F60" i="1"/>
  <c r="I248" i="1"/>
  <c r="F248" i="1"/>
  <c r="F467" i="1" s="1"/>
  <c r="K447" i="1"/>
  <c r="H447" i="1"/>
  <c r="E447" i="1"/>
  <c r="C447" i="1"/>
  <c r="I66" i="1"/>
  <c r="F66" i="1"/>
  <c r="I81" i="1"/>
  <c r="F81" i="1"/>
  <c r="I97" i="1"/>
  <c r="F97" i="1"/>
  <c r="I110" i="1"/>
  <c r="F110" i="1"/>
  <c r="I150" i="1"/>
  <c r="F150" i="1"/>
  <c r="I166" i="1"/>
  <c r="L166" i="1" s="1"/>
  <c r="I186" i="1"/>
  <c r="F186" i="1"/>
  <c r="I219" i="1"/>
  <c r="F219" i="1"/>
  <c r="I283" i="1"/>
  <c r="F283" i="1"/>
  <c r="F311" i="1"/>
  <c r="I394" i="1"/>
  <c r="F394" i="1"/>
  <c r="I400" i="1"/>
  <c r="F400" i="1"/>
  <c r="I406" i="1"/>
  <c r="F406" i="1"/>
  <c r="I437" i="1"/>
  <c r="F437" i="1"/>
  <c r="I450" i="1"/>
  <c r="F450" i="1"/>
  <c r="I448" i="1"/>
  <c r="F448" i="1"/>
  <c r="I464" i="1"/>
  <c r="F464" i="1"/>
  <c r="I458" i="1"/>
  <c r="F458" i="1"/>
  <c r="G8" i="1"/>
  <c r="G463" i="1" s="1"/>
  <c r="K8" i="1"/>
  <c r="K463" i="1" s="1"/>
  <c r="E463" i="1"/>
  <c r="C8" i="1"/>
  <c r="C463" i="1" s="1"/>
  <c r="I20" i="1"/>
  <c r="J48" i="1"/>
  <c r="I9" i="1"/>
  <c r="I35" i="1"/>
  <c r="L45" i="1"/>
  <c r="M45" i="1" s="1"/>
  <c r="L43" i="1"/>
  <c r="M43" i="1" s="1"/>
  <c r="L41" i="1"/>
  <c r="M41" i="1" s="1"/>
  <c r="L39" i="1"/>
  <c r="M39" i="1" s="1"/>
  <c r="L37" i="1"/>
  <c r="M37" i="1" s="1"/>
  <c r="L32" i="1"/>
  <c r="M32" i="1" s="1"/>
  <c r="L30" i="1"/>
  <c r="M30" i="1" s="1"/>
  <c r="L28" i="1"/>
  <c r="M28" i="1" s="1"/>
  <c r="L26" i="1"/>
  <c r="M26" i="1" s="1"/>
  <c r="L24" i="1"/>
  <c r="M24" i="1" s="1"/>
  <c r="L22" i="1"/>
  <c r="M22" i="1" s="1"/>
  <c r="L19" i="1"/>
  <c r="M19" i="1" s="1"/>
  <c r="L17" i="1"/>
  <c r="M17" i="1" s="1"/>
  <c r="L15" i="1"/>
  <c r="M15" i="1" s="1"/>
  <c r="L13" i="1"/>
  <c r="M13" i="1" s="1"/>
  <c r="L11" i="1"/>
  <c r="M11" i="1" s="1"/>
  <c r="F20" i="1"/>
  <c r="L44" i="1"/>
  <c r="M44" i="1" s="1"/>
  <c r="L42" i="1"/>
  <c r="M42" i="1" s="1"/>
  <c r="L40" i="1"/>
  <c r="M40" i="1" s="1"/>
  <c r="L38" i="1"/>
  <c r="M38" i="1" s="1"/>
  <c r="L36" i="1"/>
  <c r="M36" i="1" s="1"/>
  <c r="L31" i="1"/>
  <c r="M31" i="1" s="1"/>
  <c r="L29" i="1"/>
  <c r="M29" i="1" s="1"/>
  <c r="L27" i="1"/>
  <c r="M27" i="1" s="1"/>
  <c r="L25" i="1"/>
  <c r="M25" i="1" s="1"/>
  <c r="L23" i="1"/>
  <c r="M23" i="1" s="1"/>
  <c r="L21" i="1"/>
  <c r="M21" i="1" s="1"/>
  <c r="L18" i="1"/>
  <c r="M18" i="1" s="1"/>
  <c r="L16" i="1"/>
  <c r="M16" i="1" s="1"/>
  <c r="L14" i="1"/>
  <c r="M14" i="1" s="1"/>
  <c r="L12" i="1"/>
  <c r="M12" i="1" s="1"/>
  <c r="L10" i="1"/>
  <c r="M10" i="1" s="1"/>
  <c r="H8" i="1"/>
  <c r="F9" i="1"/>
  <c r="I34" i="1"/>
  <c r="B7" i="1"/>
  <c r="B219" i="1"/>
  <c r="B446" i="1"/>
  <c r="I467" i="1" l="1"/>
  <c r="G7" i="1"/>
  <c r="G46" i="1" s="1"/>
  <c r="F466" i="1"/>
  <c r="I466" i="1"/>
  <c r="B48" i="1"/>
  <c r="B433" i="1" s="1"/>
  <c r="J7" i="1"/>
  <c r="J46" i="1" s="1"/>
  <c r="L311" i="1"/>
  <c r="M311" i="1" s="1"/>
  <c r="F446" i="1"/>
  <c r="I446" i="1"/>
  <c r="H465" i="1"/>
  <c r="L49" i="1"/>
  <c r="J455" i="1"/>
  <c r="L33" i="1"/>
  <c r="M33" i="1" s="1"/>
  <c r="L9" i="1"/>
  <c r="M9" i="1" s="1"/>
  <c r="I8" i="1"/>
  <c r="L458" i="1"/>
  <c r="M458" i="1" s="1"/>
  <c r="B456" i="1"/>
  <c r="K7" i="1"/>
  <c r="K46" i="1" s="1"/>
  <c r="J456" i="1"/>
  <c r="L283" i="1"/>
  <c r="M283" i="1" s="1"/>
  <c r="E7" i="1"/>
  <c r="E434" i="1" s="1"/>
  <c r="C7" i="1"/>
  <c r="C46" i="1" s="1"/>
  <c r="B463" i="1"/>
  <c r="L440" i="1"/>
  <c r="F8" i="1"/>
  <c r="H463" i="1"/>
  <c r="F463" i="1" s="1"/>
  <c r="E455" i="1"/>
  <c r="K455" i="1"/>
  <c r="H456" i="1"/>
  <c r="G456" i="1"/>
  <c r="L449" i="1"/>
  <c r="M449" i="1" s="1"/>
  <c r="L340" i="1"/>
  <c r="M340" i="1" s="1"/>
  <c r="I463" i="1"/>
  <c r="E456" i="1"/>
  <c r="K456" i="1"/>
  <c r="C455" i="1"/>
  <c r="G455" i="1"/>
  <c r="L451" i="1"/>
  <c r="M451" i="1" s="1"/>
  <c r="C456" i="1"/>
  <c r="H455" i="1"/>
  <c r="L20" i="1"/>
  <c r="M20" i="1" s="1"/>
  <c r="L464" i="1"/>
  <c r="M464" i="1" s="1"/>
  <c r="L66" i="1"/>
  <c r="L191" i="1"/>
  <c r="M191" i="1" s="1"/>
  <c r="L406" i="1"/>
  <c r="M406" i="1" s="1"/>
  <c r="L150" i="1"/>
  <c r="M150" i="1" s="1"/>
  <c r="L450" i="1"/>
  <c r="M450" i="1" s="1"/>
  <c r="L394" i="1"/>
  <c r="M394" i="1" s="1"/>
  <c r="L186" i="1"/>
  <c r="M186" i="1" s="1"/>
  <c r="L97" i="1"/>
  <c r="M97" i="1" s="1"/>
  <c r="L179" i="1"/>
  <c r="M179" i="1" s="1"/>
  <c r="L157" i="1"/>
  <c r="M157" i="1" s="1"/>
  <c r="L116" i="1"/>
  <c r="M116" i="1" s="1"/>
  <c r="L90" i="1"/>
  <c r="M90" i="1" s="1"/>
  <c r="L75" i="1"/>
  <c r="M75" i="1" s="1"/>
  <c r="L448" i="1"/>
  <c r="M448" i="1" s="1"/>
  <c r="L437" i="1"/>
  <c r="M437" i="1" s="1"/>
  <c r="L400" i="1"/>
  <c r="M400" i="1" s="1"/>
  <c r="L219" i="1"/>
  <c r="M219" i="1" s="1"/>
  <c r="M166" i="1"/>
  <c r="L110" i="1"/>
  <c r="M110" i="1" s="1"/>
  <c r="L81" i="1"/>
  <c r="M81" i="1" s="1"/>
  <c r="L60" i="1"/>
  <c r="M60" i="1" s="1"/>
  <c r="L248" i="1"/>
  <c r="F447" i="1"/>
  <c r="I447" i="1"/>
  <c r="J433" i="1"/>
  <c r="I48" i="1"/>
  <c r="F433" i="1"/>
  <c r="F48" i="1"/>
  <c r="H7" i="1"/>
  <c r="L35" i="1"/>
  <c r="M35" i="1" s="1"/>
  <c r="L34" i="1"/>
  <c r="M34" i="1" s="1"/>
  <c r="H46" i="1" l="1"/>
  <c r="F7" i="1"/>
  <c r="L466" i="1"/>
  <c r="I456" i="1"/>
  <c r="M248" i="1"/>
  <c r="M467" i="1" s="1"/>
  <c r="L467" i="1"/>
  <c r="I46" i="1"/>
  <c r="B465" i="1"/>
  <c r="B434" i="1"/>
  <c r="B454" i="1" s="1"/>
  <c r="F46" i="1"/>
  <c r="G434" i="1"/>
  <c r="G454" i="1" s="1"/>
  <c r="M66" i="1"/>
  <c r="M466" i="1" s="1"/>
  <c r="M440" i="1"/>
  <c r="M49" i="1"/>
  <c r="L446" i="1"/>
  <c r="M446" i="1" s="1"/>
  <c r="H434" i="1"/>
  <c r="H454" i="1" s="1"/>
  <c r="E46" i="1"/>
  <c r="E454" i="1"/>
  <c r="I455" i="1"/>
  <c r="L8" i="1"/>
  <c r="M8" i="1" s="1"/>
  <c r="I7" i="1"/>
  <c r="K434" i="1"/>
  <c r="K454" i="1" s="1"/>
  <c r="B46" i="1"/>
  <c r="F456" i="1"/>
  <c r="L456" i="1" s="1"/>
  <c r="M456" i="1" s="1"/>
  <c r="C434" i="1"/>
  <c r="C454" i="1" s="1"/>
  <c r="G465" i="1"/>
  <c r="F465" i="1" s="1"/>
  <c r="F455" i="1"/>
  <c r="L463" i="1"/>
  <c r="M463" i="1" s="1"/>
  <c r="L447" i="1"/>
  <c r="M447" i="1" s="1"/>
  <c r="J465" i="1"/>
  <c r="I465" i="1" s="1"/>
  <c r="I433" i="1"/>
  <c r="L433" i="1" s="1"/>
  <c r="M433" i="1" s="1"/>
  <c r="J434" i="1"/>
  <c r="L48" i="1"/>
  <c r="M48" i="1" s="1"/>
  <c r="L46" i="1" l="1"/>
  <c r="M46" i="1" s="1"/>
  <c r="F434" i="1"/>
  <c r="L7" i="1"/>
  <c r="M7" i="1" s="1"/>
  <c r="L455" i="1"/>
  <c r="M455" i="1" s="1"/>
  <c r="F454" i="1"/>
  <c r="L465" i="1"/>
  <c r="M465" i="1" s="1"/>
  <c r="I434" i="1"/>
  <c r="J454" i="1"/>
  <c r="I454" i="1" s="1"/>
  <c r="L434" i="1" l="1"/>
  <c r="M434" i="1" s="1"/>
  <c r="L454" i="1"/>
  <c r="M454" i="1" s="1"/>
  <c r="B455" i="1"/>
</calcChain>
</file>

<file path=xl/sharedStrings.xml><?xml version="1.0" encoding="utf-8"?>
<sst xmlns="http://schemas.openxmlformats.org/spreadsheetml/2006/main" count="367" uniqueCount="231">
  <si>
    <t>ПОКАЗАТЕЛИ</t>
  </si>
  <si>
    <t>ДОХОДЫ БЮДЖЕТА</t>
  </si>
  <si>
    <t>НАЛОГОВЫЕ И НЕНАЛОГОВЫЕ ДОХОДЫ</t>
  </si>
  <si>
    <t>Налоговые доходы</t>
  </si>
  <si>
    <t>Налог на доходы физических лиц</t>
  </si>
  <si>
    <t>в том числе по доп. диф. нормативу отчислений НДФЛ</t>
  </si>
  <si>
    <t>Акцизы</t>
  </si>
  <si>
    <t>Единый налог на вмененный доход</t>
  </si>
  <si>
    <t>Единый сельскохозяйственный налог</t>
  </si>
  <si>
    <t>Налог, взимаемый в связи с применением патентной системы налогообложения</t>
  </si>
  <si>
    <t>Налог на имущество физических лиц</t>
  </si>
  <si>
    <t>Земельный налог</t>
  </si>
  <si>
    <t>Госпошлина</t>
  </si>
  <si>
    <t>Прочие налоговые доходы</t>
  </si>
  <si>
    <t>Неналоговые доходы, в том числе:</t>
  </si>
  <si>
    <t>Доходы от арендной платы за землю</t>
  </si>
  <si>
    <t xml:space="preserve">Доходы от сдачи в аренду имущества </t>
  </si>
  <si>
    <t>Платежи от государственных и муниципальных унитарных предприятий</t>
  </si>
  <si>
    <t xml:space="preserve">Прочие доходы от использования имущества и прав, находящихся в государственной и муниципальной собственности </t>
  </si>
  <si>
    <t>Плата за негативное воздействие на окружающую среду</t>
  </si>
  <si>
    <t>Доходы от оказания платных услуг и компенсации затрат государства</t>
  </si>
  <si>
    <t>Доходы от продажи квартир</t>
  </si>
  <si>
    <t>Доходы от реализации имущества находящегося в государственной и муниципальной собственности</t>
  </si>
  <si>
    <t>Доходы от продажи земельных участков, находящихся в государственной и муниципальной собственности</t>
  </si>
  <si>
    <t>Административные платежи и сборы</t>
  </si>
  <si>
    <t>Штрафы, санкции, возмещение ущерба</t>
  </si>
  <si>
    <t xml:space="preserve">Прочие неналоговые доходы </t>
  </si>
  <si>
    <t>БЕЗВОЗМЕЗДНЫЕ ПОСТУПЛЕНИЯ</t>
  </si>
  <si>
    <t xml:space="preserve">БЕЗВОЗМЕЗДНЫЕ ПОСТУПЛЕНИЯ ОТ ДРУГИХ БЮДЖЕТОВ БЮДЖЕТНОЙ СИСТЕМЫ </t>
  </si>
  <si>
    <t>Дотации, в т.ч.:</t>
  </si>
  <si>
    <t>на выравнивание бюджетной обеспеченности</t>
  </si>
  <si>
    <t>на поддержку мер по обеспечению сбалансированности бюджетов</t>
  </si>
  <si>
    <t>прочие дотации</t>
  </si>
  <si>
    <t>Субсидии</t>
  </si>
  <si>
    <t>Субвенции</t>
  </si>
  <si>
    <t>Иные межбюджетные трансферты</t>
  </si>
  <si>
    <t>Прочие безвозмездные поступления</t>
  </si>
  <si>
    <t>Доходы от возврата остатков межбюджетных трансфертов, имеющих целевое назначение, прошлых лет</t>
  </si>
  <si>
    <t>Возврат остатков МБТ прошлых лет</t>
  </si>
  <si>
    <t>ИТОГО ДОХОДОВ</t>
  </si>
  <si>
    <t>РАСХОДЫ БЮДЖЕТА</t>
  </si>
  <si>
    <t>Расшифровка по видам расходов</t>
  </si>
  <si>
    <r>
      <rPr>
        <b/>
        <sz val="10"/>
        <rFont val="Times New Roman"/>
        <family val="1"/>
        <charset val="204"/>
      </rPr>
      <t>111</t>
    </r>
    <r>
      <rPr>
        <sz val="10"/>
        <rFont val="Times New Roman"/>
        <family val="1"/>
        <charset val="204"/>
      </rPr>
      <t xml:space="preserve"> - Фонд оплаты труда учреждений</t>
    </r>
  </si>
  <si>
    <t>Управление культуры</t>
  </si>
  <si>
    <t>Управление образования</t>
  </si>
  <si>
    <t>ЕДДС</t>
  </si>
  <si>
    <t>Централизованная бухгалтерия администрации</t>
  </si>
  <si>
    <t>в т. ч. за счет МБТ из обл бюджета (субсидии, субвенции, иные)</t>
  </si>
  <si>
    <r>
      <rPr>
        <b/>
        <sz val="10"/>
        <rFont val="Times New Roman"/>
        <family val="1"/>
        <charset val="204"/>
      </rPr>
      <t>112</t>
    </r>
    <r>
      <rPr>
        <sz val="10"/>
        <rFont val="Times New Roman"/>
        <family val="1"/>
        <charset val="204"/>
      </rPr>
      <t xml:space="preserve"> - Иные выплаты персоналу учреждений, за исключением фонда оплаты труда</t>
    </r>
  </si>
  <si>
    <t>в том числе расходы по МСУ</t>
  </si>
  <si>
    <r>
      <rPr>
        <b/>
        <sz val="10"/>
        <rFont val="Times New Roman"/>
        <family val="1"/>
        <charset val="204"/>
      </rPr>
      <t>113</t>
    </r>
    <r>
      <rPr>
        <sz val="10"/>
        <rFont val="Times New Roman"/>
        <family val="1"/>
        <charset val="204"/>
      </rPr>
      <t xml:space="preserve"> - Иные выплаты, за исключением фонда оплаты труда учреждений, лицам, привлекаемым согласно законодательству для выполнения отдельных полномочий</t>
    </r>
  </si>
  <si>
    <r>
      <rPr>
        <b/>
        <sz val="10"/>
        <rFont val="Times New Roman"/>
        <family val="1"/>
        <charset val="204"/>
      </rPr>
      <t>119</t>
    </r>
    <r>
      <rPr>
        <sz val="10"/>
        <rFont val="Times New Roman"/>
        <family val="1"/>
        <charset val="204"/>
      </rPr>
      <t xml:space="preserve"> - Взносы по обязательному социальному страхованию на выплаты по оплате труда работников и иные выплаты работникам учреждений</t>
    </r>
  </si>
  <si>
    <r>
      <rPr>
        <b/>
        <sz val="10"/>
        <rFont val="Times New Roman"/>
        <family val="1"/>
        <charset val="204"/>
      </rPr>
      <t>121</t>
    </r>
    <r>
      <rPr>
        <sz val="10"/>
        <rFont val="Times New Roman"/>
        <family val="1"/>
        <charset val="204"/>
      </rPr>
      <t xml:space="preserve"> - Фонд оплаты труда государственных (муниципальных) органов</t>
    </r>
  </si>
  <si>
    <t>Районный Совет</t>
  </si>
  <si>
    <t>Администрация</t>
  </si>
  <si>
    <t>финансовое управление</t>
  </si>
  <si>
    <t>Контрольно-счетная палата</t>
  </si>
  <si>
    <t>Комитет по управлению имуществом</t>
  </si>
  <si>
    <r>
      <rPr>
        <b/>
        <sz val="10"/>
        <rFont val="Times New Roman"/>
        <family val="1"/>
        <charset val="204"/>
      </rPr>
      <t>122</t>
    </r>
    <r>
      <rPr>
        <sz val="10"/>
        <rFont val="Times New Roman"/>
        <family val="1"/>
        <charset val="204"/>
      </rPr>
      <t xml:space="preserve"> - Иные выплаты персоналу государственных (муниципальных) органов, за исключением фонда оплаты труда</t>
    </r>
  </si>
  <si>
    <t>расшифровать по видам и суммам</t>
  </si>
  <si>
    <t>прочие выплаты (санкур, ...)</t>
  </si>
  <si>
    <t>прочие расходы (проезд депутатов)</t>
  </si>
  <si>
    <t>компенсация за использование личного транспорта</t>
  </si>
  <si>
    <t>аппарат управления образования</t>
  </si>
  <si>
    <t>Совет</t>
  </si>
  <si>
    <t xml:space="preserve">КСП </t>
  </si>
  <si>
    <t xml:space="preserve">администрация </t>
  </si>
  <si>
    <t>аппарат управления культуры</t>
  </si>
  <si>
    <t>комитет по имуществу</t>
  </si>
  <si>
    <r>
      <rPr>
        <b/>
        <sz val="10"/>
        <rFont val="Times New Roman"/>
        <family val="1"/>
        <charset val="204"/>
      </rPr>
      <t>123</t>
    </r>
    <r>
      <rPr>
        <sz val="10"/>
        <rFont val="Times New Roman"/>
        <family val="1"/>
        <charset val="204"/>
      </rPr>
      <t xml:space="preserve"> -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r>
  </si>
  <si>
    <r>
      <rPr>
        <b/>
        <sz val="10"/>
        <rFont val="Times New Roman"/>
        <family val="1"/>
        <charset val="204"/>
      </rPr>
      <t>129</t>
    </r>
    <r>
      <rPr>
        <sz val="10"/>
        <rFont val="Times New Roman"/>
        <family val="1"/>
        <charset val="204"/>
      </rPr>
      <t xml:space="preserve"> - Взносы по обязательному социальному страхованию на выплаты денежного содержания и иные выплаты работникам государственных (муниципальных) органов</t>
    </r>
  </si>
  <si>
    <r>
      <rPr>
        <b/>
        <sz val="10"/>
        <rFont val="Times New Roman"/>
        <family val="1"/>
        <charset val="204"/>
      </rPr>
      <t>241</t>
    </r>
    <r>
      <rPr>
        <sz val="10"/>
        <rFont val="Times New Roman"/>
        <family val="1"/>
        <charset val="204"/>
      </rPr>
      <t>-Научно-исследовательские и опытно-конструкторские работы</t>
    </r>
  </si>
  <si>
    <r>
      <rPr>
        <b/>
        <sz val="10"/>
        <rFont val="Times New Roman"/>
        <family val="1"/>
        <charset val="204"/>
      </rPr>
      <t>242</t>
    </r>
    <r>
      <rPr>
        <sz val="10"/>
        <rFont val="Times New Roman"/>
        <family val="1"/>
        <charset val="204"/>
      </rPr>
      <t xml:space="preserve"> - Закупка товаров, работ, услуг в сфере информационно-коммуникационных технологий</t>
    </r>
  </si>
  <si>
    <r>
      <rPr>
        <b/>
        <sz val="10"/>
        <rFont val="Times New Roman"/>
        <family val="1"/>
        <charset val="204"/>
      </rPr>
      <t>243</t>
    </r>
    <r>
      <rPr>
        <sz val="10"/>
        <rFont val="Times New Roman"/>
        <family val="1"/>
        <charset val="204"/>
      </rPr>
      <t xml:space="preserve"> - Закупка товаров, работ, услуг в целях капитального ремонта государственного (муниципального) имущества</t>
    </r>
  </si>
  <si>
    <t>работы, услуги по содержанию имущества  (подготовка объектов ЖКХ к зиме)</t>
  </si>
  <si>
    <t>прочие работы, услуги</t>
  </si>
  <si>
    <t>увеличение стоимости материальных запасов</t>
  </si>
  <si>
    <r>
      <rPr>
        <b/>
        <sz val="10"/>
        <rFont val="Times New Roman"/>
        <family val="1"/>
        <charset val="204"/>
      </rPr>
      <t xml:space="preserve">244 </t>
    </r>
    <r>
      <rPr>
        <sz val="10"/>
        <rFont val="Times New Roman"/>
        <family val="1"/>
        <charset val="204"/>
      </rPr>
      <t>- Прочая закупка товаров, работ и услуг для обеспечения государственных (муниципальных) нужд</t>
    </r>
  </si>
  <si>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</si>
  <si>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</si>
  <si>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</si>
  <si>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</si>
  <si>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</si>
  <si>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прочие расходы</t>
  </si>
  <si>
    <t>увеличение стоимости основных средств</t>
  </si>
  <si>
    <t>Совет народных депутатов</t>
  </si>
  <si>
    <r>
      <rPr>
        <b/>
        <sz val="10"/>
        <rFont val="Times New Roman"/>
        <family val="1"/>
        <charset val="204"/>
      </rPr>
      <t>312</t>
    </r>
    <r>
      <rPr>
        <sz val="10"/>
        <rFont val="Times New Roman"/>
        <family val="1"/>
        <charset val="204"/>
      </rPr>
      <t xml:space="preserve"> - Иные пенсии, социальные доплаты к пенсиям</t>
    </r>
  </si>
  <si>
    <t>расшифровать по видам пенсий, пособий и суммам</t>
  </si>
  <si>
    <t>пенсии, пособия, выплачиваемые организациями сектора государственного управления</t>
  </si>
  <si>
    <r>
      <rPr>
        <b/>
        <sz val="10"/>
        <rFont val="Times New Roman"/>
        <family val="1"/>
        <charset val="204"/>
      </rPr>
      <t>313</t>
    </r>
    <r>
      <rPr>
        <sz val="10"/>
        <rFont val="Times New Roman"/>
        <family val="1"/>
        <charset val="204"/>
      </rPr>
      <t xml:space="preserve"> - Пособия, компенсации, меры социальной поддержки по публичным нормативным обязательствам</t>
    </r>
  </si>
  <si>
    <t>пенсии, пособия, выплачиваемые организациями сектора государственного управления (выплаты приемным семьям, единовременное пособие при устройстве ребенка в семью)</t>
  </si>
  <si>
    <t>выплаты приемным семьям, опекунам</t>
  </si>
  <si>
    <t>субвенция на выплату единов.пособия  при устройстве детей  в семью</t>
  </si>
  <si>
    <t>компенсация части родительской платы за содержание ребенка</t>
  </si>
  <si>
    <t>субвенция на обеспеч сохранности жилых помещений, закрепл.за детьми-сиротами</t>
  </si>
  <si>
    <t>мероприятия в сфере демографич. развития</t>
  </si>
  <si>
    <r>
      <rPr>
        <b/>
        <sz val="10"/>
        <rFont val="Times New Roman"/>
        <family val="1"/>
        <charset val="204"/>
      </rPr>
      <t>321</t>
    </r>
    <r>
      <rPr>
        <sz val="10"/>
        <rFont val="Times New Roman"/>
        <family val="1"/>
        <charset val="204"/>
      </rPr>
      <t xml:space="preserve"> - Пособия, компенсации и иные социальные выплаты гражданам, кроме публичных нормативных обязательств</t>
    </r>
  </si>
  <si>
    <t>расшифровать по видам пособий и суммам</t>
  </si>
  <si>
    <t>льготы по ЖКУ пед.работникам и работникам к-ры</t>
  </si>
  <si>
    <t>пособия по социальной помощи населению</t>
  </si>
  <si>
    <t>обеспечение жильем молодых семей</t>
  </si>
  <si>
    <t>пенсии, пособия, выплачиваемые организациями сектора государственного управления ( доплата к государственным пенсиям)</t>
  </si>
  <si>
    <t>в том числе расходы по ОМСУ</t>
  </si>
  <si>
    <r>
      <rPr>
        <b/>
        <sz val="10"/>
        <rFont val="Times New Roman"/>
        <family val="1"/>
        <charset val="204"/>
      </rPr>
      <t>322</t>
    </r>
    <r>
      <rPr>
        <sz val="10"/>
        <rFont val="Times New Roman"/>
        <family val="1"/>
        <charset val="204"/>
      </rPr>
      <t xml:space="preserve"> - Субсидии гражданам на приобретение жилья</t>
    </r>
  </si>
  <si>
    <t xml:space="preserve">расшифровать </t>
  </si>
  <si>
    <t>средства местного бюджета</t>
  </si>
  <si>
    <t>за счет МБТ из обл бюджета (субсидии, субвенции, иные)</t>
  </si>
  <si>
    <r>
      <rPr>
        <b/>
        <sz val="10"/>
        <rFont val="Times New Roman"/>
        <family val="1"/>
        <charset val="204"/>
      </rPr>
      <t>323</t>
    </r>
    <r>
      <rPr>
        <sz val="10"/>
        <rFont val="Times New Roman"/>
        <family val="1"/>
        <charset val="204"/>
      </rPr>
      <t xml:space="preserve"> - Приобретение товаров, работ, услуг в пользу граждан в целях их социального обеспечения</t>
    </r>
  </si>
  <si>
    <r>
      <rPr>
        <b/>
        <sz val="10"/>
        <rFont val="Times New Roman"/>
        <family val="1"/>
        <charset val="204"/>
      </rPr>
      <t>340</t>
    </r>
    <r>
      <rPr>
        <sz val="10"/>
        <rFont val="Times New Roman"/>
        <family val="1"/>
        <charset val="204"/>
      </rPr>
      <t xml:space="preserve"> - Стипендии</t>
    </r>
  </si>
  <si>
    <r>
      <rPr>
        <b/>
        <sz val="10"/>
        <rFont val="Times New Roman"/>
        <family val="1"/>
        <charset val="204"/>
      </rPr>
      <t>350</t>
    </r>
    <r>
      <rPr>
        <sz val="10"/>
        <rFont val="Times New Roman"/>
        <family val="1"/>
        <charset val="204"/>
      </rPr>
      <t xml:space="preserve"> - Премии и гранты</t>
    </r>
  </si>
  <si>
    <r>
      <rPr>
        <b/>
        <sz val="10"/>
        <rFont val="Times New Roman"/>
        <family val="1"/>
        <charset val="204"/>
      </rPr>
      <t>360</t>
    </r>
    <r>
      <rPr>
        <sz val="10"/>
        <rFont val="Times New Roman"/>
        <family val="1"/>
        <charset val="204"/>
      </rPr>
      <t xml:space="preserve"> - Иные выплаты населению</t>
    </r>
  </si>
  <si>
    <r>
      <rPr>
        <b/>
        <sz val="10"/>
        <rFont val="Times New Roman"/>
        <family val="1"/>
        <charset val="204"/>
      </rPr>
      <t xml:space="preserve">412 </t>
    </r>
    <r>
      <rPr>
        <sz val="10"/>
        <rFont val="Times New Roman"/>
        <family val="1"/>
        <charset val="204"/>
      </rPr>
      <t>- Бюджетные инвестиции на приобретение объектов недвижимого имущества в государственную (муниципальную) собственность</t>
    </r>
  </si>
  <si>
    <t>расшифровка пообъектно</t>
  </si>
  <si>
    <t>Обеспечение предоставления жилых помещений детям-сиротам и детям, оставшимся без попеченя родителей, лицам из их числа по договорам найма специализированных жилых помещений</t>
  </si>
  <si>
    <t xml:space="preserve">Приобретение жилых помещений для постоянного проживания отдельных категорий граждан на основании решений, принятых в установленном порядке </t>
  </si>
  <si>
    <r>
      <rPr>
        <b/>
        <sz val="10"/>
        <rFont val="Times New Roman"/>
        <family val="1"/>
        <charset val="204"/>
      </rPr>
      <t>414</t>
    </r>
    <r>
      <rPr>
        <sz val="10"/>
        <rFont val="Times New Roman"/>
        <family val="1"/>
        <charset val="204"/>
      </rPr>
      <t xml:space="preserve"> - Бюджетные инвестиции в объекты капитального строительства государственной (муниципальной) собственности</t>
    </r>
  </si>
  <si>
    <r>
      <rPr>
        <b/>
        <sz val="10"/>
        <rFont val="Times New Roman"/>
        <family val="1"/>
        <charset val="204"/>
      </rPr>
      <t>415</t>
    </r>
    <r>
      <rPr>
        <sz val="10"/>
        <rFont val="Times New Roman"/>
        <family val="1"/>
        <charset val="204"/>
      </rPr>
      <t xml:space="preserve"> - Бюджетные инвестиции в соответствии с концессионными соглашениями</t>
    </r>
  </si>
  <si>
    <r>
      <rPr>
        <b/>
        <sz val="10"/>
        <rFont val="Times New Roman"/>
        <family val="1"/>
        <charset val="204"/>
      </rPr>
      <t>417</t>
    </r>
    <r>
      <rPr>
        <sz val="10"/>
        <rFont val="Times New Roman"/>
        <family val="1"/>
        <charset val="204"/>
      </rPr>
      <t>-Капитальные вложения на строительство объектов недвижимого имущества государственными (муниципальными) учреждениями</t>
    </r>
  </si>
  <si>
    <r>
      <rPr>
        <b/>
        <sz val="10"/>
        <rFont val="Times New Roman"/>
        <family val="1"/>
        <charset val="204"/>
      </rPr>
      <t>464</t>
    </r>
    <r>
      <rPr>
        <sz val="10"/>
        <rFont val="Times New Roman"/>
        <family val="1"/>
        <charset val="204"/>
      </rPr>
      <t xml:space="preserve"> -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r>
  </si>
  <si>
    <r>
      <rPr>
        <b/>
        <sz val="10"/>
        <rFont val="Times New Roman"/>
        <family val="1"/>
        <charset val="204"/>
      </rPr>
      <t>511</t>
    </r>
    <r>
      <rPr>
        <sz val="10"/>
        <rFont val="Times New Roman"/>
        <family val="1"/>
        <charset val="204"/>
      </rPr>
      <t xml:space="preserve"> - Дотации на выравнивание бюджетной обеспеченности</t>
    </r>
  </si>
  <si>
    <r>
      <rPr>
        <b/>
        <sz val="10"/>
        <rFont val="Times New Roman"/>
        <family val="1"/>
        <charset val="204"/>
      </rPr>
      <t>512</t>
    </r>
    <r>
      <rPr>
        <sz val="10"/>
        <rFont val="Times New Roman"/>
        <family val="1"/>
        <charset val="204"/>
      </rPr>
      <t xml:space="preserve"> - Иные дотации</t>
    </r>
  </si>
  <si>
    <r>
      <rPr>
        <b/>
        <sz val="10"/>
        <rFont val="Times New Roman"/>
        <family val="1"/>
        <charset val="204"/>
      </rPr>
      <t>521</t>
    </r>
    <r>
      <rPr>
        <sz val="10"/>
        <rFont val="Times New Roman"/>
        <family val="1"/>
        <charset val="204"/>
      </rPr>
      <t xml:space="preserve"> - Субсидии, за исключением субсидий на софинансирование капитальных вложений в объект государственной (муниципальной) собственности</t>
    </r>
  </si>
  <si>
    <r>
      <rPr>
        <b/>
        <sz val="10"/>
        <rFont val="Times New Roman"/>
        <family val="1"/>
        <charset val="204"/>
      </rPr>
      <t>522</t>
    </r>
    <r>
      <rPr>
        <sz val="10"/>
        <rFont val="Times New Roman"/>
        <family val="1"/>
        <charset val="204"/>
      </rPr>
      <t xml:space="preserve"> - Субсидии на софинансирование капитальных вложений в объекты государственной (муниципальной) собственности</t>
    </r>
  </si>
  <si>
    <r>
      <rPr>
        <b/>
        <sz val="10"/>
        <rFont val="Times New Roman"/>
        <family val="1"/>
        <charset val="204"/>
      </rPr>
      <t>530</t>
    </r>
    <r>
      <rPr>
        <sz val="10"/>
        <rFont val="Times New Roman"/>
        <family val="1"/>
        <charset val="204"/>
      </rPr>
      <t xml:space="preserve"> - Субвенции</t>
    </r>
  </si>
  <si>
    <r>
      <rPr>
        <b/>
        <sz val="10"/>
        <rFont val="Times New Roman"/>
        <family val="1"/>
        <charset val="204"/>
      </rPr>
      <t>540</t>
    </r>
    <r>
      <rPr>
        <sz val="10"/>
        <rFont val="Times New Roman"/>
        <family val="1"/>
        <charset val="204"/>
      </rPr>
      <t xml:space="preserve"> - Иные межбюджетные трансферты</t>
    </r>
  </si>
  <si>
    <r>
      <rPr>
        <b/>
        <sz val="10"/>
        <rFont val="Times New Roman"/>
        <family val="1"/>
        <charset val="204"/>
      </rPr>
      <t xml:space="preserve">611 </t>
    </r>
    <r>
      <rPr>
        <sz val="10"/>
        <rFont val="Times New Roman"/>
        <family val="1"/>
        <charset val="204"/>
      </rPr>
      <t>-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</si>
  <si>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t>расшифровать</t>
  </si>
  <si>
    <t>ДДУ всего, в том числе</t>
  </si>
  <si>
    <t>Оплата труда</t>
  </si>
  <si>
    <t>начисления на выплаты по оплате труда</t>
  </si>
  <si>
    <t>питание</t>
  </si>
  <si>
    <t>уплата налогов</t>
  </si>
  <si>
    <t>Школы всего, в том числе</t>
  </si>
  <si>
    <t>Культура всего, в том числе</t>
  </si>
  <si>
    <t>Прочие учреждения всего, в том числе</t>
  </si>
  <si>
    <r>
      <rPr>
        <b/>
        <sz val="10"/>
        <rFont val="Times New Roman"/>
        <family val="1"/>
        <charset val="204"/>
      </rPr>
      <t xml:space="preserve">612 </t>
    </r>
    <r>
      <rPr>
        <sz val="10"/>
        <rFont val="Times New Roman"/>
        <family val="1"/>
        <charset val="204"/>
      </rPr>
      <t>- Субсидии бюджетным учреждениям на иные цели</t>
    </r>
  </si>
  <si>
    <t xml:space="preserve">указать конкретные учреждения и суммы (виды учреждений и направления субсидирования) </t>
  </si>
  <si>
    <t>ДДУ (питание)</t>
  </si>
  <si>
    <t>Школы (питание)</t>
  </si>
  <si>
    <t>Школы (молод специалисты)</t>
  </si>
  <si>
    <t>ЦКД</t>
  </si>
  <si>
    <t>Библиотеки</t>
  </si>
  <si>
    <t>ДЮСШ (форма, спорт. инвентарь)</t>
  </si>
  <si>
    <t>МФЦ</t>
  </si>
  <si>
    <t>Мероприятия по работе с детьми</t>
  </si>
  <si>
    <t>Соцподдержка и помощь ветеранам</t>
  </si>
  <si>
    <t>Сохранение объектов культ.наследия</t>
  </si>
  <si>
    <t>Мероприятия по развитию культуры</t>
  </si>
  <si>
    <t>ТХС</t>
  </si>
  <si>
    <t>Мероприятия по проведению оздоровительной кампании</t>
  </si>
  <si>
    <t>ДШИ (приобретение инст-ов)</t>
  </si>
  <si>
    <t>ФОК</t>
  </si>
  <si>
    <t>Школы (ремонт кровель, приобр. оконных и дверных блоков, создание условий для занятий спортом)</t>
  </si>
  <si>
    <t>Спорт.школа (мероприятия, модернизация футб.поля)</t>
  </si>
  <si>
    <t>ДДУ</t>
  </si>
  <si>
    <t>Школы (оздоровит кампания)</t>
  </si>
  <si>
    <t>ДШИ</t>
  </si>
  <si>
    <r>
      <rPr>
        <b/>
        <sz val="10"/>
        <rFont val="Times New Roman"/>
        <family val="1"/>
        <charset val="204"/>
      </rPr>
      <t>613</t>
    </r>
    <r>
      <rPr>
        <sz val="10"/>
        <rFont val="Times New Roman"/>
        <family val="1"/>
        <charset val="204"/>
      </rPr>
      <t xml:space="preserve"> - Гранты в форме субсидии бюджетным учреждениям</t>
    </r>
  </si>
  <si>
    <r>
      <rPr>
        <b/>
        <sz val="10"/>
        <rFont val="Times New Roman"/>
        <family val="1"/>
        <charset val="204"/>
      </rPr>
      <t>621</t>
    </r>
    <r>
      <rPr>
        <sz val="10"/>
        <rFont val="Times New Roman"/>
        <family val="1"/>
        <charset val="204"/>
      </rPr>
      <t xml:space="preserve"> -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</si>
  <si>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t>Прочие учреждения (МФЦ) всего, в т.ч.</t>
  </si>
  <si>
    <t>Прочие учреждения (ФОК) всего, в т.ч.</t>
  </si>
  <si>
    <r>
      <rPr>
        <b/>
        <sz val="10"/>
        <rFont val="Times New Roman"/>
        <family val="1"/>
        <charset val="204"/>
      </rPr>
      <t>622</t>
    </r>
    <r>
      <rPr>
        <sz val="10"/>
        <rFont val="Times New Roman"/>
        <family val="1"/>
        <charset val="204"/>
      </rPr>
      <t xml:space="preserve"> - Субсидии автономным учреждениям на иные цели</t>
    </r>
  </si>
  <si>
    <r>
      <rPr>
        <b/>
        <sz val="10"/>
        <rFont val="Times New Roman"/>
        <family val="1"/>
        <charset val="204"/>
      </rPr>
      <t>630</t>
    </r>
    <r>
      <rPr>
        <sz val="10"/>
        <rFont val="Times New Roman"/>
        <family val="1"/>
        <charset val="204"/>
      </rPr>
      <t xml:space="preserve"> - Субсидии некоммерческим организациям (за исключением государственных (муниципальных) учреждений)</t>
    </r>
  </si>
  <si>
    <r>
      <rPr>
        <b/>
        <sz val="10"/>
        <rFont val="Times New Roman"/>
        <family val="1"/>
        <charset val="204"/>
      </rPr>
      <t>730</t>
    </r>
    <r>
      <rPr>
        <sz val="10"/>
        <rFont val="Times New Roman"/>
        <family val="1"/>
        <charset val="204"/>
      </rPr>
      <t xml:space="preserve"> - Обслуживание муниципального долга</t>
    </r>
  </si>
  <si>
    <r>
      <rPr>
        <b/>
        <sz val="10"/>
        <rFont val="Times New Roman"/>
        <family val="1"/>
        <charset val="204"/>
      </rPr>
      <t xml:space="preserve">810 </t>
    </r>
    <r>
      <rPr>
        <sz val="10"/>
        <rFont val="Times New Roman"/>
        <family val="1"/>
        <charset val="204"/>
      </rPr>
      <t>- Субсидии юридическим лицам (кроме некоммерческих организаций), индивидуальным предпринимателям, физическим лицам - производителям товаров, работ, услуг</t>
    </r>
  </si>
  <si>
    <t>Доп.мат.стимулирование деятельности членов добровольной пожарной охраны</t>
  </si>
  <si>
    <t>Субсидия МУП</t>
  </si>
  <si>
    <r>
      <rPr>
        <b/>
        <sz val="10"/>
        <rFont val="Times New Roman"/>
        <family val="1"/>
        <charset val="204"/>
      </rPr>
      <t>831</t>
    </r>
    <r>
      <rPr>
        <sz val="10"/>
        <rFont val="Times New Roman"/>
        <family val="1"/>
        <charset val="204"/>
      </rPr>
      <t xml:space="preserve"> -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r>
  </si>
  <si>
    <r>
      <rPr>
        <b/>
        <sz val="10"/>
        <rFont val="Times New Roman"/>
        <family val="1"/>
        <charset val="204"/>
      </rPr>
      <t>843</t>
    </r>
    <r>
      <rPr>
        <sz val="10"/>
        <rFont val="Times New Roman"/>
        <family val="1"/>
        <charset val="204"/>
      </rPr>
      <t xml:space="preserve"> - Исполнение муниципальных гарантий</t>
    </r>
  </si>
  <si>
    <r>
      <rPr>
        <b/>
        <sz val="10"/>
        <rFont val="Times New Roman"/>
        <family val="1"/>
        <charset val="204"/>
      </rPr>
      <t>851</t>
    </r>
    <r>
      <rPr>
        <sz val="10"/>
        <rFont val="Times New Roman"/>
        <family val="1"/>
        <charset val="204"/>
      </rPr>
      <t xml:space="preserve"> - Уплата налога на имущество организаций и земельного налога</t>
    </r>
  </si>
  <si>
    <r>
      <rPr>
        <b/>
        <sz val="10"/>
        <rFont val="Times New Roman"/>
        <family val="1"/>
        <charset val="204"/>
      </rPr>
      <t>852</t>
    </r>
    <r>
      <rPr>
        <sz val="10"/>
        <rFont val="Times New Roman"/>
        <family val="1"/>
        <charset val="204"/>
      </rPr>
      <t xml:space="preserve"> - Уплата прочих налогов, сборов</t>
    </r>
  </si>
  <si>
    <r>
      <rPr>
        <b/>
        <sz val="10"/>
        <rFont val="Times New Roman"/>
        <family val="1"/>
        <charset val="204"/>
      </rPr>
      <t>853</t>
    </r>
    <r>
      <rPr>
        <sz val="10"/>
        <rFont val="Times New Roman"/>
        <family val="1"/>
        <charset val="204"/>
      </rPr>
      <t xml:space="preserve"> - Уплата иных платежей</t>
    </r>
  </si>
  <si>
    <t>в том числе ОМСУ по ВР 800</t>
  </si>
  <si>
    <t>ксп</t>
  </si>
  <si>
    <r>
      <rPr>
        <b/>
        <sz val="10"/>
        <rFont val="Times New Roman"/>
        <family val="1"/>
        <charset val="204"/>
      </rPr>
      <t>862</t>
    </r>
    <r>
      <rPr>
        <sz val="10"/>
        <rFont val="Times New Roman"/>
        <family val="1"/>
        <charset val="204"/>
      </rPr>
      <t xml:space="preserve"> - Взносы в международные организации</t>
    </r>
  </si>
  <si>
    <r>
      <rPr>
        <b/>
        <sz val="10"/>
        <rFont val="Times New Roman"/>
        <family val="1"/>
        <charset val="204"/>
      </rPr>
      <t xml:space="preserve">870 </t>
    </r>
    <r>
      <rPr>
        <sz val="10"/>
        <rFont val="Times New Roman"/>
        <family val="1"/>
        <charset val="204"/>
      </rPr>
      <t>- Резервные средства</t>
    </r>
  </si>
  <si>
    <t>в т.ч. резерв на софинансирование</t>
  </si>
  <si>
    <r>
      <rPr>
        <b/>
        <sz val="10"/>
        <rFont val="Times New Roman"/>
        <family val="1"/>
        <charset val="204"/>
      </rPr>
      <t>880</t>
    </r>
    <r>
      <rPr>
        <sz val="10"/>
        <rFont val="Times New Roman"/>
        <family val="1"/>
        <charset val="204"/>
      </rPr>
      <t xml:space="preserve"> - Специальные расходы</t>
    </r>
  </si>
  <si>
    <t>ИТОГО РАСХОДОВ</t>
  </si>
  <si>
    <t>Профицит (+)/дефицит (-)</t>
  </si>
  <si>
    <t>ИСТОЧНИКИ ФИНАНСИРОВАНИЯ ДЕФИЦИТА БЮДЖЕТА</t>
  </si>
  <si>
    <t>Итого источников</t>
  </si>
  <si>
    <t>Бюджетные кредиты, полученные от других бюджетов</t>
  </si>
  <si>
    <t>- получение бюджетных кредитов</t>
  </si>
  <si>
    <t>- погашение бюджетных кредитов</t>
  </si>
  <si>
    <t>Кредиты, полученные от кредитных организаций</t>
  </si>
  <si>
    <t>- получение от кредитных организаций</t>
  </si>
  <si>
    <t>- погашение от кредитных организаций</t>
  </si>
  <si>
    <t>Иные источники (акции и т.д.)</t>
  </si>
  <si>
    <t>Изменение остатков средств бюджетов</t>
  </si>
  <si>
    <t>Справочно:</t>
  </si>
  <si>
    <t>дорожный фонд (доходы)</t>
  </si>
  <si>
    <t>дорожный фонд (расходы)</t>
  </si>
  <si>
    <t>предельный размер дефицита с учетом остатков для невысокодотационных МО (10%)</t>
  </si>
  <si>
    <t>предельный размер дефицита с учетом остатков для высокодотационных МО (5%)</t>
  </si>
  <si>
    <t>Остатки средств бюджета на отчетную дату, всего</t>
  </si>
  <si>
    <t>в том числе остатки целевых средств</t>
  </si>
  <si>
    <t>в том числе остатки нецелевых средств</t>
  </si>
  <si>
    <t>Задолженность по бюджетным кредитам</t>
  </si>
  <si>
    <t>объем муниципального долга</t>
  </si>
  <si>
    <t>соблюдение размера муниципального долга</t>
  </si>
  <si>
    <t>доля кредитов КБ в структуре долга</t>
  </si>
  <si>
    <t>соблюдение размера резервного фонда (не более 3% от расходов)</t>
  </si>
  <si>
    <t>Расходы на аппарат управления (в т.ч. 121, 122, 123, 129, 244, 800 ВР)</t>
  </si>
  <si>
    <t>Расходы за счет МБТ из обл бюджета (субсидий, субвенций, иных)</t>
  </si>
  <si>
    <t>Ед.изм.: рублей</t>
  </si>
  <si>
    <t>Детальное пояснение каждой позиции вносимых изменений, в том числе отдельных составляющих сумм изменений</t>
  </si>
  <si>
    <t>увеличение (+)</t>
  </si>
  <si>
    <t>средства областного бюджета</t>
  </si>
  <si>
    <t>уменьшение (-)</t>
  </si>
  <si>
    <t>ВСЕГО</t>
  </si>
  <si>
    <t>Бюджетные ассигнования с учетом проекта решения</t>
  </si>
  <si>
    <t>Изменения, предусмотренные проектом решения</t>
  </si>
  <si>
    <t>расшифровка пообъектно (с АИП)</t>
  </si>
  <si>
    <t>Дополнтельный норматив по НДФЛ, рублей</t>
  </si>
  <si>
    <t>размер дефицита, %</t>
  </si>
  <si>
    <t>Субсидирование пассажирских перевозок по социально-значимому маршруту ……. ……………………</t>
  </si>
  <si>
    <t>указать направление субсидирования, наименование субсидируемой организации, суммы</t>
  </si>
  <si>
    <t xml:space="preserve">указать НКО и суммы (виды учреждений, наименование учреждений, направления субсидирования) </t>
  </si>
  <si>
    <t>выделить аппарат по ОМСУ и суммы</t>
  </si>
  <si>
    <t xml:space="preserve"> </t>
  </si>
  <si>
    <r>
      <t>247-</t>
    </r>
    <r>
      <rPr>
        <sz val="10"/>
        <rFont val="Times New Roman"/>
        <family val="1"/>
        <charset val="204"/>
      </rPr>
      <t>Закупка энергетических ресурсов</t>
    </r>
  </si>
  <si>
    <t>в том числе из бюджетов района</t>
  </si>
  <si>
    <t>2024 год</t>
  </si>
  <si>
    <t>Исполнено на 01.01.2025</t>
  </si>
  <si>
    <t>Бюджетные ассигнования на 2025 год (первоначальная редакция - Решение о бюджете от 27.12.2024 года №5-26)</t>
  </si>
  <si>
    <t>2025год</t>
  </si>
  <si>
    <t>Бюджетные ассигнования на 2025 год (действующая редакция - Решение о бюджете от 27.02.2025 года №5-28)</t>
  </si>
  <si>
    <t>Исполнено на 1 число месяца (01.03.2025)</t>
  </si>
  <si>
    <t>Уменьшение плановых назначе-ний на 2025 год по уведомлению и соглашению</t>
  </si>
  <si>
    <t>Уменьшение плановых назначений  по прочему благоустройству на 2025год за счет уменьшения плановых назначений  по прочим межбюджетным трансфертам по соглашению с трубчевским муниципальным районом. Уменьшение  плановых назначений на 2026 год за счет уменьшения плановых назначений по датации на выравнивания бюджетной обеспеченности по уведомлению. Увеличение  плановых назначений на 2027 год за счет увеличения плановых назначений по датации на выравнивания бюджетной обеспеченности по уведомлению.Увеличеник плановых показателей на 2025год на релизацию проекта формирования современной городской среды за счет уменьшения по статье "мероприятия по благоустройству"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</si>
</sst>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8" x14ac:knownFonts="1">
    <font>
      <sz val="11"/>
      <color theme="1"/>
      <name val="Calibri"/>
      <family val="2"/>
      <charset val="204"/>
      <scheme val="minor"/>
    </font>
    <font>
      <b/>
      <sz val="11"/>
      <color theme="1"/>
      <name val="Calibri"/>
      <family val="2"/>
      <charset val="204"/>
      <scheme val="minor"/>
    </font>
    <font>
      <b/>
      <sz val="16"/>
      <color theme="1"/>
      <name val="Times New Roman"/>
      <family val="1"/>
      <charset val="204"/>
    </font>
    <font>
      <sz val="12"/>
      <color theme="1"/>
      <name val="Times New Roman"/>
      <family val="1"/>
      <charset val="204"/>
    </font>
    <font>
      <sz val="11"/>
      <color indexed="8"/>
      <name val="Times New Roman"/>
      <family val="1"/>
      <charset val="204"/>
    </font>
    <font>
      <i/>
      <sz val="12"/>
      <color indexed="8"/>
      <name val="Times New Roman"/>
      <family val="1"/>
      <charset val="204"/>
    </font>
    <font>
      <b/>
      <sz val="10"/>
      <name val="Times New Roman"/>
      <family val="1"/>
      <charset val="204"/>
    </font>
    <font>
      <sz val="11"/>
      <color indexed="8"/>
      <name val="Calibri"/>
      <family val="2"/>
      <charset val="204"/>
    </font>
    <font>
      <sz val="10"/>
      <name val="Times New Roman"/>
      <family val="1"/>
      <charset val="204"/>
    </font>
    <font>
      <sz val="10"/>
      <color theme="1"/>
      <name val="Times New Roman"/>
      <family val="1"/>
      <charset val="204"/>
    </font>
    <font>
      <sz val="12"/>
      <name val="Times New Roman"/>
      <family val="1"/>
      <charset val="204"/>
    </font>
    <font>
      <i/>
      <sz val="10"/>
      <name val="Times New Roman"/>
      <family val="1"/>
      <charset val="204"/>
    </font>
    <font>
      <sz val="10"/>
      <color rgb="FFFF0000"/>
      <name val="Times New Roman"/>
      <family val="1"/>
      <charset val="204"/>
    </font>
    <font>
      <sz val="11"/>
      <name val="Calibri"/>
      <family val="2"/>
      <charset val="204"/>
      <scheme val="minor"/>
    </font>
    <font>
      <b/>
      <sz val="10"/>
      <color rgb="FF000000"/>
      <name val="Arial CYR"/>
      <family val="2"/>
    </font>
    <font>
      <sz val="10"/>
      <color rgb="FF000000"/>
      <name val="Times New Roman"/>
      <family val="1"/>
      <charset val="204"/>
    </font>
    <font>
      <b/>
      <i/>
      <sz val="10"/>
      <name val="Times New Roman"/>
      <family val="1"/>
      <charset val="204"/>
    </font>
    <font>
      <sz val="10"/>
      <color indexed="8"/>
      <name val="Times New Roman"/>
      <family val="1"/>
      <charset val="204"/>
    </font>
    <font>
      <i/>
      <sz val="10"/>
      <color rgb="FFFF0000"/>
      <name val="Times New Roman"/>
      <family val="1"/>
      <charset val="204"/>
    </font>
    <font>
      <b/>
      <sz val="10"/>
      <color rgb="FFFF0000"/>
      <name val="Times New Roman"/>
      <family val="1"/>
      <charset val="204"/>
    </font>
    <font>
      <b/>
      <sz val="10"/>
      <color theme="1"/>
      <name val="Times New Roman"/>
      <family val="1"/>
      <charset val="204"/>
    </font>
    <font>
      <b/>
      <u/>
      <sz val="14"/>
      <color theme="1"/>
      <name val="Times New Roman"/>
      <family val="1"/>
      <charset val="204"/>
    </font>
    <font>
      <b/>
      <u/>
      <sz val="10"/>
      <color theme="1"/>
      <name val="Times New Roman"/>
      <family val="1"/>
      <charset val="204"/>
    </font>
    <font>
      <sz val="12"/>
      <color theme="1"/>
      <name val="Calibri"/>
      <family val="2"/>
      <charset val="204"/>
      <scheme val="minor"/>
    </font>
    <font>
      <sz val="14"/>
      <color theme="1"/>
      <name val="Calibri"/>
      <family val="2"/>
      <charset val="204"/>
      <scheme val="minor"/>
    </font>
    <font>
      <sz val="11"/>
      <name val="Calibri"/>
      <family val="2"/>
      <scheme val="minor"/>
    </font>
    <font>
      <sz val="10"/>
      <color rgb="FF000000"/>
      <name val="Arial Cyr"/>
      <family val="2"/>
    </font>
    <font>
      <b/>
      <sz val="12"/>
      <color rgb="FF000000"/>
      <name val="Arial Cyr"/>
      <family val="2"/>
    </font>
    <font>
      <b/>
      <sz val="10"/>
      <color rgb="FF000000"/>
      <name val="Arial CYR"/>
    </font>
    <font>
      <sz val="11"/>
      <name val="Calibri"/>
      <family val="2"/>
    </font>
    <font>
      <sz val="16"/>
      <color theme="1"/>
      <name val="Times New Roman"/>
      <family val="1"/>
      <charset val="204"/>
    </font>
    <font>
      <b/>
      <sz val="11"/>
      <name val="Times New Roman"/>
      <family val="1"/>
      <charset val="204"/>
    </font>
    <font>
      <b/>
      <sz val="11"/>
      <color indexed="8"/>
      <name val="Times New Roman"/>
      <family val="1"/>
      <charset val="204"/>
    </font>
    <font>
      <b/>
      <sz val="11"/>
      <color rgb="FFFF0000"/>
      <name val="Times New Roman"/>
      <family val="1"/>
      <charset val="204"/>
    </font>
    <font>
      <i/>
      <sz val="9"/>
      <color rgb="FF000000"/>
      <name val="Cambria"/>
      <family val="2"/>
    </font>
    <font>
      <i/>
      <sz val="9"/>
      <color theme="1"/>
      <name val="Times New Roman"/>
      <family val="1"/>
      <charset val="204"/>
    </font>
    <font>
      <sz val="8"/>
      <color rgb="FF000000"/>
      <name val="Arial Cyr"/>
    </font>
    <font>
      <sz val="11"/>
      <color rgb="FFFF0000"/>
      <name val="Calibri"/>
      <family val="2"/>
      <charset val="204"/>
      <scheme val="minor"/>
    </font>
    <font>
      <b/>
      <sz val="16"/>
      <color rgb="FFFF0000"/>
      <name val="Times New Roman"/>
      <family val="1"/>
      <charset val="204"/>
    </font>
    <font>
      <i/>
      <sz val="12"/>
      <color rgb="FFFF0000"/>
      <name val="Times New Roman"/>
      <family val="1"/>
      <charset val="204"/>
    </font>
    <font>
      <b/>
      <u/>
      <sz val="10"/>
      <color rgb="FFFF0000"/>
      <name val="Times New Roman"/>
      <family val="1"/>
      <charset val="204"/>
    </font>
    <font>
      <i/>
      <sz val="10"/>
      <color theme="1"/>
      <name val="Times New Roman"/>
      <family val="1"/>
      <charset val="204"/>
    </font>
    <font>
      <sz val="12"/>
      <color rgb="FFFF0000"/>
      <name val="Times New Roman"/>
      <family val="1"/>
      <charset val="204"/>
    </font>
    <font>
      <sz val="12"/>
      <color rgb="FFFF0000"/>
      <name val="Calibri"/>
      <family val="2"/>
      <charset val="204"/>
      <scheme val="minor"/>
    </font>
    <font>
      <sz val="11"/>
      <color theme="1"/>
      <name val="Times New Roman"/>
      <family val="1"/>
      <charset val="204"/>
    </font>
    <font>
      <sz val="9"/>
      <name val="Times New Roman"/>
      <family val="1"/>
      <charset val="204"/>
    </font>
    <font>
      <i/>
      <sz val="8"/>
      <color theme="1"/>
      <name val="Times New Roman"/>
      <family val="1"/>
      <charset val="204"/>
    </font>
    <font>
      <sz val="8"/>
      <color rgb="FF000000"/>
      <name val="Times New Roman"/>
      <family val="1"/>
      <charset val="204"/>
    </font>
  </fonts>
  <fills count="25">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indexed="9"/>
        <bgColor indexed="64"/>
      </patternFill>
    </fill>
    <fill>
      <patternFill patternType="solid">
        <fgColor rgb="FFFFC000"/>
        <bgColor indexed="64"/>
      </patternFill>
    </fill>
    <fill>
      <patternFill patternType="solid">
        <fgColor rgb="FFFFFFCC"/>
        <bgColor indexed="64"/>
      </patternFill>
    </fill>
    <fill>
      <patternFill patternType="solid">
        <fgColor theme="9" tint="0.399975585192419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9" tint="0.79998168889431442"/>
        <bgColor indexed="64"/>
      </patternFill>
    </fill>
    <fill>
      <patternFill patternType="solid">
        <fgColor indexed="13"/>
        <bgColor indexed="64"/>
      </patternFill>
    </fill>
    <fill>
      <patternFill patternType="solid">
        <fgColor indexed="40"/>
        <bgColor indexed="64"/>
      </patternFill>
    </fill>
    <fill>
      <patternFill patternType="solid">
        <fgColor indexed="50"/>
        <bgColor indexed="64"/>
      </patternFill>
    </fill>
    <fill>
      <patternFill patternType="solid">
        <fgColor theme="3" tint="0.79998168889431442"/>
        <bgColor indexed="64"/>
      </patternFill>
    </fill>
    <fill>
      <patternFill patternType="solid">
        <fgColor rgb="FFE4C9FF"/>
        <bgColor indexed="64"/>
      </patternFill>
    </fill>
    <fill>
      <patternFill patternType="solid">
        <fgColor theme="4" tint="0.59999389629810485"/>
        <bgColor indexed="64"/>
      </patternFill>
    </fill>
    <fill>
      <patternFill patternType="solid">
        <fgColor indexed="31"/>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CCFFFF"/>
      </patternFill>
    </fill>
    <fill>
      <patternFill patternType="solid">
        <fgColor rgb="FFC0C0C0"/>
      </patternFill>
    </fill>
    <fill>
      <patternFill patternType="solid">
        <fgColor rgb="FFFFFF99"/>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86">
    <xf numFmtId="0" fontId="0" fillId="0" borderId="0"/>
    <xf numFmtId="9" fontId="7" fillId="0" borderId="0" applyFont="0" applyFill="0" applyBorder="0" applyAlignment="0" applyProtection="0"/>
    <xf numFmtId="0" fontId="10" fillId="0" borderId="0"/>
    <xf numFmtId="0" fontId="14" fillId="0" borderId="6">
      <alignment vertical="top" wrapText="1"/>
    </xf>
    <xf numFmtId="0" fontId="25" fillId="0" borderId="0"/>
    <xf numFmtId="0" fontId="25" fillId="0" borderId="0"/>
    <xf numFmtId="164" fontId="14" fillId="2" borderId="6">
      <alignment horizontal="right" vertical="top" shrinkToFit="1"/>
    </xf>
    <xf numFmtId="164" fontId="14" fillId="22" borderId="6">
      <alignment horizontal="right" vertical="top" shrinkToFit="1"/>
    </xf>
    <xf numFmtId="164" fontId="26" fillId="0" borderId="6">
      <alignment horizontal="right" vertical="top" shrinkToFit="1"/>
    </xf>
    <xf numFmtId="0" fontId="26" fillId="0" borderId="0"/>
    <xf numFmtId="0" fontId="26" fillId="0" borderId="0"/>
    <xf numFmtId="0" fontId="25" fillId="0" borderId="0"/>
    <xf numFmtId="0" fontId="26" fillId="23" borderId="0"/>
    <xf numFmtId="0" fontId="27" fillId="0" borderId="0">
      <alignment horizontal="center"/>
    </xf>
    <xf numFmtId="0" fontId="26" fillId="0" borderId="0">
      <alignment horizontal="left" wrapText="1"/>
    </xf>
    <xf numFmtId="0" fontId="26" fillId="0" borderId="0">
      <alignment wrapText="1"/>
    </xf>
    <xf numFmtId="0" fontId="26" fillId="0" borderId="0">
      <alignment horizontal="right" wrapText="1"/>
    </xf>
    <xf numFmtId="0" fontId="27" fillId="0" borderId="0">
      <alignment horizontal="center" wrapText="1"/>
    </xf>
    <xf numFmtId="0" fontId="26" fillId="0" borderId="0"/>
    <xf numFmtId="0" fontId="26" fillId="0" borderId="0">
      <alignment horizontal="left" wrapText="1"/>
    </xf>
    <xf numFmtId="0" fontId="27" fillId="0" borderId="0">
      <alignment horizontal="center"/>
    </xf>
    <xf numFmtId="0" fontId="27" fillId="0" borderId="0">
      <alignment horizontal="center" wrapText="1"/>
    </xf>
    <xf numFmtId="0" fontId="26" fillId="23" borderId="7"/>
    <xf numFmtId="0" fontId="26" fillId="0" borderId="0">
      <alignment horizontal="right"/>
    </xf>
    <xf numFmtId="0" fontId="27" fillId="0" borderId="0">
      <alignment horizontal="center"/>
    </xf>
    <xf numFmtId="0" fontId="26" fillId="0" borderId="6">
      <alignment horizontal="center" vertical="center" wrapText="1"/>
    </xf>
    <xf numFmtId="0" fontId="26" fillId="23" borderId="7"/>
    <xf numFmtId="0" fontId="26" fillId="0" borderId="0">
      <alignment horizontal="right"/>
    </xf>
    <xf numFmtId="0" fontId="26" fillId="23" borderId="8"/>
    <xf numFmtId="0" fontId="26" fillId="0" borderId="6">
      <alignment horizontal="center" vertical="center" wrapText="1"/>
    </xf>
    <xf numFmtId="0" fontId="26" fillId="23" borderId="7"/>
    <xf numFmtId="49" fontId="26" fillId="0" borderId="6">
      <alignment vertical="top" wrapText="1"/>
    </xf>
    <xf numFmtId="0" fontId="26" fillId="23" borderId="8"/>
    <xf numFmtId="0" fontId="26" fillId="0" borderId="6">
      <alignment horizontal="center" vertical="center" wrapText="1"/>
    </xf>
    <xf numFmtId="49" fontId="26" fillId="0" borderId="9">
      <alignment horizontal="center" vertical="top" shrinkToFit="1"/>
    </xf>
    <xf numFmtId="49" fontId="26" fillId="0" borderId="6">
      <alignment horizontal="center" vertical="top" shrinkToFit="1"/>
    </xf>
    <xf numFmtId="0" fontId="26" fillId="23" borderId="8"/>
    <xf numFmtId="49" fontId="26" fillId="0" borderId="8">
      <alignment horizontal="center" vertical="top" shrinkToFit="1"/>
    </xf>
    <xf numFmtId="0" fontId="26" fillId="0" borderId="6">
      <alignment horizontal="center" vertical="top" wrapText="1"/>
    </xf>
    <xf numFmtId="49" fontId="26" fillId="0" borderId="6">
      <alignment horizontal="left" vertical="top" wrapText="1" indent="2"/>
    </xf>
    <xf numFmtId="49" fontId="26" fillId="0" borderId="10">
      <alignment horizontal="center" vertical="top" shrinkToFit="1"/>
    </xf>
    <xf numFmtId="4" fontId="26" fillId="0" borderId="6">
      <alignment horizontal="right" vertical="top" shrinkToFit="1"/>
    </xf>
    <xf numFmtId="49" fontId="26" fillId="0" borderId="6">
      <alignment horizontal="center" vertical="top" shrinkToFit="1"/>
    </xf>
    <xf numFmtId="49" fontId="26" fillId="0" borderId="6">
      <alignment horizontal="center" vertical="top" shrinkToFit="1"/>
    </xf>
    <xf numFmtId="10" fontId="26" fillId="0" borderId="6">
      <alignment horizontal="center" vertical="top" shrinkToFit="1"/>
    </xf>
    <xf numFmtId="4" fontId="26" fillId="0" borderId="6">
      <alignment horizontal="right" vertical="top" shrinkToFit="1"/>
    </xf>
    <xf numFmtId="4" fontId="26" fillId="0" borderId="6">
      <alignment horizontal="right" vertical="top" shrinkToFit="1"/>
    </xf>
    <xf numFmtId="0" fontId="26" fillId="23" borderId="11"/>
    <xf numFmtId="10" fontId="26" fillId="0" borderId="6">
      <alignment horizontal="right" vertical="top" shrinkToFit="1"/>
    </xf>
    <xf numFmtId="0" fontId="26" fillId="23" borderId="11"/>
    <xf numFmtId="49" fontId="14" fillId="0" borderId="6">
      <alignment horizontal="left" vertical="top" shrinkToFit="1"/>
    </xf>
    <xf numFmtId="0" fontId="26" fillId="23" borderId="8">
      <alignment shrinkToFit="1"/>
    </xf>
    <xf numFmtId="0" fontId="26" fillId="23" borderId="11">
      <alignment shrinkToFit="1"/>
    </xf>
    <xf numFmtId="4" fontId="14" fillId="24" borderId="6">
      <alignment horizontal="right" vertical="top" shrinkToFit="1"/>
    </xf>
    <xf numFmtId="0" fontId="14" fillId="0" borderId="6">
      <alignment horizontal="left"/>
    </xf>
    <xf numFmtId="0" fontId="14" fillId="0" borderId="11">
      <alignment horizontal="right"/>
    </xf>
    <xf numFmtId="10" fontId="14" fillId="24" borderId="6">
      <alignment horizontal="center" vertical="top" shrinkToFit="1"/>
    </xf>
    <xf numFmtId="4" fontId="14" fillId="2" borderId="6">
      <alignment horizontal="right" vertical="top" shrinkToFit="1"/>
    </xf>
    <xf numFmtId="4" fontId="14" fillId="24" borderId="11">
      <alignment horizontal="right" vertical="top" shrinkToFit="1"/>
    </xf>
    <xf numFmtId="0" fontId="26" fillId="0" borderId="0"/>
    <xf numFmtId="10" fontId="14" fillId="2" borderId="6">
      <alignment horizontal="right" vertical="top" shrinkToFit="1"/>
    </xf>
    <xf numFmtId="4" fontId="14" fillId="22" borderId="11">
      <alignment horizontal="right" vertical="top" shrinkToFit="1"/>
    </xf>
    <xf numFmtId="0" fontId="26" fillId="23" borderId="7">
      <alignment horizontal="left"/>
    </xf>
    <xf numFmtId="0" fontId="26" fillId="23" borderId="11"/>
    <xf numFmtId="0" fontId="26" fillId="0" borderId="0"/>
    <xf numFmtId="0" fontId="26" fillId="0" borderId="6">
      <alignment horizontal="left" vertical="top" wrapText="1"/>
    </xf>
    <xf numFmtId="0" fontId="26" fillId="0" borderId="0">
      <alignment horizontal="left" wrapText="1"/>
    </xf>
    <xf numFmtId="4" fontId="14" fillId="22" borderId="6">
      <alignment horizontal="right" vertical="top" shrinkToFit="1"/>
    </xf>
    <xf numFmtId="4" fontId="14" fillId="24" borderId="6">
      <alignment horizontal="right" vertical="top" shrinkToFit="1"/>
    </xf>
    <xf numFmtId="10" fontId="14" fillId="22" borderId="6">
      <alignment horizontal="center" vertical="top" shrinkToFit="1"/>
    </xf>
    <xf numFmtId="4" fontId="14" fillId="22" borderId="6">
      <alignment horizontal="right" vertical="top" shrinkToFit="1"/>
    </xf>
    <xf numFmtId="4" fontId="14" fillId="22" borderId="6">
      <alignment horizontal="right" vertical="top" shrinkToFit="1"/>
    </xf>
    <xf numFmtId="0" fontId="26" fillId="23" borderId="8">
      <alignment horizontal="left"/>
    </xf>
    <xf numFmtId="10" fontId="14" fillId="22" borderId="6">
      <alignment horizontal="right" vertical="top" shrinkToFit="1"/>
    </xf>
    <xf numFmtId="0" fontId="26" fillId="23" borderId="8">
      <alignment horizontal="center"/>
    </xf>
    <xf numFmtId="0" fontId="26" fillId="23" borderId="11">
      <alignment horizontal="left"/>
    </xf>
    <xf numFmtId="0" fontId="26" fillId="23" borderId="11">
      <alignment horizontal="center"/>
    </xf>
    <xf numFmtId="0" fontId="26" fillId="23" borderId="0">
      <alignment horizontal="left"/>
    </xf>
    <xf numFmtId="0" fontId="26" fillId="23" borderId="8">
      <alignment horizontal="left"/>
    </xf>
    <xf numFmtId="0" fontId="26" fillId="23" borderId="11">
      <alignment horizontal="center"/>
    </xf>
    <xf numFmtId="0" fontId="26" fillId="23" borderId="11">
      <alignment horizontal="left"/>
    </xf>
    <xf numFmtId="4" fontId="28" fillId="22" borderId="6">
      <alignment horizontal="right" vertical="top" shrinkToFit="1"/>
    </xf>
    <xf numFmtId="0" fontId="29" fillId="0" borderId="0"/>
    <xf numFmtId="4" fontId="34" fillId="0" borderId="6">
      <alignment horizontal="right" vertical="center" shrinkToFit="1"/>
    </xf>
    <xf numFmtId="0" fontId="8" fillId="0" borderId="0"/>
    <xf numFmtId="4" fontId="36" fillId="0" borderId="14">
      <alignment horizontal="right" shrinkToFit="1"/>
    </xf>
  </cellStyleXfs>
  <cellXfs count="249">
    <xf numFmtId="0" fontId="0" fillId="0" borderId="0" xfId="0"/>
    <xf numFmtId="0" fontId="2" fillId="0" borderId="1" xfId="0" applyFont="1" applyBorder="1" applyAlignment="1">
      <alignment vertical="center" wrapText="1"/>
    </xf>
    <xf numFmtId="0" fontId="3" fillId="0" borderId="0" xfId="0" applyFont="1" applyAlignment="1">
      <alignment horizontal="center"/>
    </xf>
    <xf numFmtId="0" fontId="1" fillId="0" borderId="0" xfId="0" applyFont="1" applyAlignment="1">
      <alignment vertical="center"/>
    </xf>
    <xf numFmtId="0" fontId="0" fillId="3" borderId="0" xfId="0" applyFill="1" applyAlignment="1">
      <alignment vertical="center"/>
    </xf>
    <xf numFmtId="0" fontId="5" fillId="5" borderId="5" xfId="0" applyFont="1" applyFill="1" applyBorder="1" applyAlignment="1">
      <alignment horizontal="center" vertical="center" wrapText="1"/>
    </xf>
    <xf numFmtId="0" fontId="6" fillId="6" borderId="5" xfId="0" applyFont="1" applyFill="1" applyBorder="1" applyAlignment="1">
      <alignment horizontal="left" vertical="center" wrapText="1"/>
    </xf>
    <xf numFmtId="4" fontId="6" fillId="6" borderId="5" xfId="0" applyNumberFormat="1" applyFont="1" applyFill="1" applyBorder="1" applyAlignment="1">
      <alignment horizontal="center" vertical="center" wrapText="1"/>
    </xf>
    <xf numFmtId="0" fontId="6" fillId="5" borderId="5" xfId="0" applyFont="1" applyFill="1" applyBorder="1" applyAlignment="1">
      <alignment horizontal="left" vertical="center" wrapText="1"/>
    </xf>
    <xf numFmtId="4" fontId="6" fillId="5" borderId="5" xfId="0" applyNumberFormat="1" applyFont="1" applyFill="1" applyBorder="1" applyAlignment="1">
      <alignment horizontal="center" vertical="center" wrapText="1"/>
    </xf>
    <xf numFmtId="0" fontId="8" fillId="5" borderId="5" xfId="0" applyFont="1" applyFill="1" applyBorder="1" applyAlignment="1">
      <alignment horizontal="left" vertical="center" wrapText="1"/>
    </xf>
    <xf numFmtId="4" fontId="8" fillId="5" borderId="5" xfId="0" applyNumberFormat="1" applyFont="1" applyFill="1" applyBorder="1" applyAlignment="1">
      <alignment horizontal="center" vertical="center" wrapText="1"/>
    </xf>
    <xf numFmtId="4" fontId="8" fillId="5" borderId="5" xfId="1" applyNumberFormat="1" applyFont="1" applyFill="1" applyBorder="1" applyAlignment="1">
      <alignment horizontal="center" vertical="center" wrapText="1"/>
    </xf>
    <xf numFmtId="0" fontId="8" fillId="7" borderId="5" xfId="0" applyFont="1" applyFill="1" applyBorder="1" applyAlignment="1">
      <alignment horizontal="left" vertical="center" wrapText="1"/>
    </xf>
    <xf numFmtId="4" fontId="8" fillId="7" borderId="5" xfId="0" applyNumberFormat="1" applyFont="1" applyFill="1" applyBorder="1" applyAlignment="1">
      <alignment horizontal="center" vertical="center" wrapText="1"/>
    </xf>
    <xf numFmtId="4" fontId="8" fillId="7" borderId="5" xfId="1" applyNumberFormat="1" applyFont="1" applyFill="1" applyBorder="1" applyAlignment="1">
      <alignment horizontal="center" vertical="center" wrapText="1"/>
    </xf>
    <xf numFmtId="10" fontId="0" fillId="3" borderId="0" xfId="0" applyNumberFormat="1" applyFill="1" applyAlignment="1">
      <alignment vertical="center"/>
    </xf>
    <xf numFmtId="4" fontId="9" fillId="0" borderId="5" xfId="0" applyNumberFormat="1" applyFont="1" applyBorder="1" applyAlignment="1">
      <alignment horizontal="center" vertical="center"/>
    </xf>
    <xf numFmtId="4" fontId="9" fillId="0" borderId="5" xfId="1" applyNumberFormat="1" applyFont="1" applyBorder="1" applyAlignment="1">
      <alignment horizontal="center" vertical="center"/>
    </xf>
    <xf numFmtId="4" fontId="8" fillId="5" borderId="5" xfId="0" applyNumberFormat="1" applyFont="1" applyFill="1" applyBorder="1" applyAlignment="1" applyProtection="1">
      <alignment horizontal="center" vertical="center" wrapText="1"/>
      <protection locked="0"/>
    </xf>
    <xf numFmtId="0" fontId="4" fillId="5" borderId="5" xfId="2" applyFont="1" applyFill="1" applyBorder="1" applyAlignment="1" applyProtection="1">
      <alignment horizontal="left" vertical="center" wrapText="1"/>
      <protection locked="0"/>
    </xf>
    <xf numFmtId="0" fontId="0" fillId="5" borderId="0" xfId="0" applyFill="1" applyAlignment="1">
      <alignment vertical="center"/>
    </xf>
    <xf numFmtId="0" fontId="11" fillId="5" borderId="5" xfId="0" applyFont="1" applyFill="1" applyBorder="1" applyAlignment="1">
      <alignment horizontal="left" vertical="center" wrapText="1" indent="2"/>
    </xf>
    <xf numFmtId="0" fontId="6" fillId="8" borderId="5" xfId="0" applyFont="1" applyFill="1" applyBorder="1" applyAlignment="1">
      <alignment horizontal="left" vertical="center" wrapText="1"/>
    </xf>
    <xf numFmtId="4" fontId="6" fillId="8" borderId="5" xfId="0" applyNumberFormat="1" applyFont="1" applyFill="1" applyBorder="1" applyAlignment="1">
      <alignment horizontal="center" vertical="center" wrapText="1"/>
    </xf>
    <xf numFmtId="0" fontId="6" fillId="3" borderId="2" xfId="0" applyFont="1" applyFill="1" applyBorder="1" applyAlignment="1">
      <alignment vertical="center" wrapText="1"/>
    </xf>
    <xf numFmtId="0" fontId="11" fillId="9" borderId="5" xfId="0" applyFont="1" applyFill="1" applyBorder="1" applyAlignment="1">
      <alignment horizontal="left" vertical="center" wrapText="1" indent="1" shrinkToFit="1"/>
    </xf>
    <xf numFmtId="4" fontId="9" fillId="9" borderId="5" xfId="0" applyNumberFormat="1" applyFont="1" applyFill="1" applyBorder="1" applyAlignment="1">
      <alignment horizontal="center" vertical="center"/>
    </xf>
    <xf numFmtId="0" fontId="8" fillId="5" borderId="5" xfId="0" applyFont="1" applyFill="1" applyBorder="1" applyAlignment="1">
      <alignment horizontal="left" vertical="center" wrapText="1" shrinkToFit="1"/>
    </xf>
    <xf numFmtId="165" fontId="9" fillId="3" borderId="5" xfId="1" applyNumberFormat="1" applyFont="1" applyFill="1" applyBorder="1" applyAlignment="1">
      <alignment horizontal="center" vertical="center"/>
    </xf>
    <xf numFmtId="0" fontId="0" fillId="0" borderId="0" xfId="0" applyAlignment="1">
      <alignment vertical="center"/>
    </xf>
    <xf numFmtId="0" fontId="12" fillId="5" borderId="5" xfId="0" applyFont="1" applyFill="1" applyBorder="1" applyAlignment="1">
      <alignment horizontal="left" vertical="center" wrapText="1" shrinkToFit="1"/>
    </xf>
    <xf numFmtId="4" fontId="9" fillId="3" borderId="5" xfId="0" applyNumberFormat="1" applyFont="1" applyFill="1" applyBorder="1" applyAlignment="1">
      <alignment horizontal="center" vertical="center"/>
    </xf>
    <xf numFmtId="4" fontId="8" fillId="5" borderId="5" xfId="0" applyNumberFormat="1" applyFont="1" applyFill="1" applyBorder="1" applyAlignment="1">
      <alignment horizontal="center" vertical="center" wrapText="1" shrinkToFit="1"/>
    </xf>
    <xf numFmtId="0" fontId="11" fillId="10" borderId="5" xfId="0" applyFont="1" applyFill="1" applyBorder="1" applyAlignment="1">
      <alignment horizontal="left" vertical="center" wrapText="1" indent="1" shrinkToFit="1"/>
    </xf>
    <xf numFmtId="4" fontId="9" fillId="10" borderId="5" xfId="0" applyNumberFormat="1" applyFont="1" applyFill="1" applyBorder="1" applyAlignment="1">
      <alignment horizontal="center" vertical="center"/>
    </xf>
    <xf numFmtId="0" fontId="8" fillId="9" borderId="5" xfId="0" applyFont="1" applyFill="1" applyBorder="1" applyAlignment="1">
      <alignment horizontal="left" vertical="center" wrapText="1" shrinkToFit="1"/>
    </xf>
    <xf numFmtId="4" fontId="8" fillId="0" borderId="5" xfId="0" applyNumberFormat="1" applyFont="1" applyBorder="1" applyAlignment="1">
      <alignment horizontal="center" vertical="center" wrapText="1" shrinkToFit="1"/>
    </xf>
    <xf numFmtId="0" fontId="13" fillId="3" borderId="0" xfId="0" applyFont="1" applyFill="1" applyAlignment="1">
      <alignment vertical="center"/>
    </xf>
    <xf numFmtId="0" fontId="13" fillId="5" borderId="0" xfId="0" applyFont="1" applyFill="1" applyAlignment="1">
      <alignment vertical="center"/>
    </xf>
    <xf numFmtId="0" fontId="9" fillId="5" borderId="5" xfId="0" applyFont="1" applyFill="1" applyBorder="1" applyAlignment="1">
      <alignment horizontal="left" vertical="center" wrapText="1" shrinkToFit="1"/>
    </xf>
    <xf numFmtId="0" fontId="8" fillId="10" borderId="5" xfId="0" applyFont="1" applyFill="1" applyBorder="1" applyAlignment="1">
      <alignment horizontal="left" vertical="center" wrapText="1" shrinkToFit="1"/>
    </xf>
    <xf numFmtId="4" fontId="8" fillId="10" borderId="5" xfId="0" applyNumberFormat="1" applyFont="1" applyFill="1" applyBorder="1" applyAlignment="1">
      <alignment horizontal="center" vertical="center" wrapText="1" shrinkToFit="1"/>
    </xf>
    <xf numFmtId="4" fontId="8" fillId="9" borderId="5" xfId="0" applyNumberFormat="1" applyFont="1" applyFill="1" applyBorder="1" applyAlignment="1">
      <alignment horizontal="center" vertical="center" wrapText="1" shrinkToFit="1"/>
    </xf>
    <xf numFmtId="0" fontId="8" fillId="11" borderId="5" xfId="0" applyFont="1" applyFill="1" applyBorder="1" applyAlignment="1">
      <alignment horizontal="left" vertical="center" wrapText="1" shrinkToFit="1"/>
    </xf>
    <xf numFmtId="4" fontId="9" fillId="11" borderId="5" xfId="0" applyNumberFormat="1" applyFont="1" applyFill="1" applyBorder="1" applyAlignment="1">
      <alignment horizontal="center" vertical="center"/>
    </xf>
    <xf numFmtId="0" fontId="15" fillId="6" borderId="5" xfId="3" applyFont="1" applyFill="1" applyBorder="1">
      <alignment vertical="top" wrapText="1"/>
    </xf>
    <xf numFmtId="4" fontId="9" fillId="6" borderId="5" xfId="0" applyNumberFormat="1" applyFont="1" applyFill="1" applyBorder="1" applyAlignment="1">
      <alignment horizontal="center" vertical="center"/>
    </xf>
    <xf numFmtId="4" fontId="8" fillId="6" borderId="5" xfId="0" applyNumberFormat="1" applyFont="1" applyFill="1" applyBorder="1" applyAlignment="1">
      <alignment horizontal="center" vertical="center" wrapText="1" shrinkToFit="1"/>
    </xf>
    <xf numFmtId="0" fontId="16" fillId="5" borderId="5" xfId="0" applyFont="1" applyFill="1" applyBorder="1" applyAlignment="1">
      <alignment horizontal="left" vertical="center" wrapText="1" shrinkToFit="1"/>
    </xf>
    <xf numFmtId="0" fontId="16" fillId="0" borderId="5" xfId="0" applyFont="1" applyBorder="1" applyAlignment="1">
      <alignment horizontal="left" vertical="center" wrapText="1" shrinkToFit="1"/>
    </xf>
    <xf numFmtId="49" fontId="8" fillId="5" borderId="5" xfId="0" applyNumberFormat="1" applyFont="1" applyFill="1" applyBorder="1" applyAlignment="1">
      <alignment horizontal="left" vertical="center" wrapText="1" shrinkToFit="1"/>
    </xf>
    <xf numFmtId="0" fontId="8" fillId="12" borderId="5" xfId="0" applyFont="1" applyFill="1" applyBorder="1" applyAlignment="1">
      <alignment horizontal="left" vertical="center" wrapText="1" shrinkToFit="1"/>
    </xf>
    <xf numFmtId="4" fontId="8" fillId="12" borderId="5" xfId="0" applyNumberFormat="1" applyFont="1" applyFill="1" applyBorder="1" applyAlignment="1">
      <alignment horizontal="center" vertical="center" wrapText="1" shrinkToFit="1"/>
    </xf>
    <xf numFmtId="164" fontId="12" fillId="3" borderId="5" xfId="0" applyNumberFormat="1" applyFont="1" applyFill="1" applyBorder="1" applyAlignment="1">
      <alignment vertical="center" wrapText="1" shrinkToFit="1"/>
    </xf>
    <xf numFmtId="164" fontId="6" fillId="3" borderId="5" xfId="0" applyNumberFormat="1" applyFont="1" applyFill="1" applyBorder="1" applyAlignment="1">
      <alignment vertical="center" wrapText="1" shrinkToFit="1"/>
    </xf>
    <xf numFmtId="4" fontId="8" fillId="3" borderId="5" xfId="0" applyNumberFormat="1" applyFont="1" applyFill="1" applyBorder="1" applyAlignment="1">
      <alignment horizontal="center" vertical="center" wrapText="1"/>
    </xf>
    <xf numFmtId="4" fontId="17" fillId="13" borderId="5" xfId="0" applyNumberFormat="1" applyFont="1" applyFill="1" applyBorder="1" applyAlignment="1">
      <alignment horizontal="center" vertical="center"/>
    </xf>
    <xf numFmtId="4" fontId="17" fillId="14" borderId="5" xfId="0" applyNumberFormat="1" applyFont="1" applyFill="1" applyBorder="1" applyAlignment="1">
      <alignment horizontal="center" vertical="center"/>
    </xf>
    <xf numFmtId="0" fontId="11" fillId="11" borderId="5" xfId="0" applyFont="1" applyFill="1" applyBorder="1" applyAlignment="1">
      <alignment horizontal="left" vertical="center" wrapText="1" indent="1" shrinkToFit="1"/>
    </xf>
    <xf numFmtId="4" fontId="17" fillId="15" borderId="5" xfId="0" applyNumberFormat="1" applyFont="1" applyFill="1" applyBorder="1" applyAlignment="1">
      <alignment horizontal="center" vertical="center"/>
    </xf>
    <xf numFmtId="0" fontId="11" fillId="16" borderId="5" xfId="0" applyFont="1" applyFill="1" applyBorder="1" applyAlignment="1">
      <alignment horizontal="left" vertical="center" wrapText="1" indent="1" shrinkToFit="1"/>
    </xf>
    <xf numFmtId="4" fontId="17" fillId="16" borderId="5" xfId="0" applyNumberFormat="1" applyFont="1" applyFill="1" applyBorder="1" applyAlignment="1">
      <alignment horizontal="center" vertical="center"/>
    </xf>
    <xf numFmtId="0" fontId="11" fillId="17" borderId="5" xfId="0" applyFont="1" applyFill="1" applyBorder="1" applyAlignment="1">
      <alignment horizontal="left" vertical="center" wrapText="1" indent="1" shrinkToFit="1"/>
    </xf>
    <xf numFmtId="4" fontId="17" fillId="17" borderId="5" xfId="0" applyNumberFormat="1" applyFont="1" applyFill="1" applyBorder="1" applyAlignment="1">
      <alignment horizontal="center" vertical="center"/>
    </xf>
    <xf numFmtId="4" fontId="9" fillId="17" borderId="5" xfId="0" applyNumberFormat="1" applyFont="1" applyFill="1" applyBorder="1" applyAlignment="1">
      <alignment horizontal="center" vertical="center"/>
    </xf>
    <xf numFmtId="164" fontId="11" fillId="18" borderId="5" xfId="0" applyNumberFormat="1" applyFont="1" applyFill="1" applyBorder="1" applyAlignment="1">
      <alignment vertical="center" wrapText="1" shrinkToFit="1"/>
    </xf>
    <xf numFmtId="4" fontId="9" fillId="18" borderId="5" xfId="0" applyNumberFormat="1" applyFont="1" applyFill="1" applyBorder="1" applyAlignment="1">
      <alignment horizontal="center" vertical="center"/>
    </xf>
    <xf numFmtId="164" fontId="8" fillId="0" borderId="5" xfId="0" applyNumberFormat="1" applyFont="1" applyBorder="1" applyAlignment="1">
      <alignment vertical="center" wrapText="1" shrinkToFit="1"/>
    </xf>
    <xf numFmtId="164" fontId="8" fillId="3" borderId="5" xfId="0" applyNumberFormat="1" applyFont="1" applyFill="1" applyBorder="1" applyAlignment="1">
      <alignment vertical="center" wrapText="1" shrinkToFit="1"/>
    </xf>
    <xf numFmtId="49" fontId="8" fillId="3" borderId="5" xfId="0" applyNumberFormat="1" applyFont="1" applyFill="1" applyBorder="1" applyAlignment="1">
      <alignment horizontal="left" vertical="center" wrapText="1" shrinkToFit="1"/>
    </xf>
    <xf numFmtId="164" fontId="8" fillId="5" borderId="5" xfId="0" applyNumberFormat="1" applyFont="1" applyFill="1" applyBorder="1" applyAlignment="1">
      <alignment vertical="center" wrapText="1" shrinkToFit="1"/>
    </xf>
    <xf numFmtId="4" fontId="17" fillId="0" borderId="5" xfId="0" applyNumberFormat="1" applyFont="1" applyBorder="1" applyAlignment="1">
      <alignment horizontal="center" vertical="center"/>
    </xf>
    <xf numFmtId="0" fontId="18" fillId="9" borderId="5" xfId="0" applyFont="1" applyFill="1" applyBorder="1" applyAlignment="1">
      <alignment horizontal="left" vertical="center" wrapText="1" indent="1" shrinkToFit="1"/>
    </xf>
    <xf numFmtId="0" fontId="8" fillId="3" borderId="5" xfId="0" applyFont="1" applyFill="1" applyBorder="1" applyAlignment="1">
      <alignment horizontal="left" vertical="center" wrapText="1" shrinkToFit="1"/>
    </xf>
    <xf numFmtId="4" fontId="8" fillId="3" borderId="5" xfId="0" applyNumberFormat="1" applyFont="1" applyFill="1" applyBorder="1" applyAlignment="1">
      <alignment horizontal="center" vertical="center" wrapText="1" shrinkToFit="1"/>
    </xf>
    <xf numFmtId="0" fontId="8" fillId="6" borderId="5" xfId="0" applyFont="1" applyFill="1" applyBorder="1" applyAlignment="1">
      <alignment horizontal="left" vertical="center" wrapText="1" shrinkToFit="1"/>
    </xf>
    <xf numFmtId="0" fontId="11" fillId="11" borderId="5" xfId="0" applyFont="1" applyFill="1" applyBorder="1" applyAlignment="1">
      <alignment horizontal="left" vertical="center" wrapText="1" shrinkToFit="1"/>
    </xf>
    <xf numFmtId="4" fontId="8" fillId="11" borderId="5" xfId="0" applyNumberFormat="1" applyFont="1" applyFill="1" applyBorder="1" applyAlignment="1">
      <alignment horizontal="center" vertical="center" wrapText="1" shrinkToFit="1"/>
    </xf>
    <xf numFmtId="0" fontId="11" fillId="17" borderId="5" xfId="0" applyFont="1" applyFill="1" applyBorder="1" applyAlignment="1">
      <alignment horizontal="left" vertical="center" wrapText="1" shrinkToFit="1"/>
    </xf>
    <xf numFmtId="4" fontId="8" fillId="17" borderId="5" xfId="0" applyNumberFormat="1" applyFont="1" applyFill="1" applyBorder="1" applyAlignment="1">
      <alignment horizontal="center" vertical="center" wrapText="1" shrinkToFit="1"/>
    </xf>
    <xf numFmtId="4" fontId="9" fillId="16" borderId="5" xfId="0" applyNumberFormat="1" applyFont="1" applyFill="1" applyBorder="1" applyAlignment="1">
      <alignment horizontal="center" vertical="center"/>
    </xf>
    <xf numFmtId="4" fontId="17" fillId="19" borderId="5" xfId="0" applyNumberFormat="1" applyFont="1" applyFill="1" applyBorder="1" applyAlignment="1">
      <alignment horizontal="center" vertical="center"/>
    </xf>
    <xf numFmtId="4" fontId="8" fillId="16" borderId="5" xfId="0" applyNumberFormat="1" applyFont="1" applyFill="1" applyBorder="1" applyAlignment="1">
      <alignment horizontal="center" vertical="center" wrapText="1" shrinkToFit="1"/>
    </xf>
    <xf numFmtId="4" fontId="17" fillId="20" borderId="5" xfId="0" applyNumberFormat="1" applyFont="1" applyFill="1" applyBorder="1" applyAlignment="1">
      <alignment horizontal="center" vertical="center"/>
    </xf>
    <xf numFmtId="0" fontId="18" fillId="5" borderId="5" xfId="0" applyFont="1" applyFill="1" applyBorder="1" applyAlignment="1">
      <alignment horizontal="left" vertical="center" wrapText="1" shrinkToFit="1"/>
    </xf>
    <xf numFmtId="0" fontId="8" fillId="17" borderId="5" xfId="0" applyFont="1" applyFill="1" applyBorder="1" applyAlignment="1">
      <alignment horizontal="left" vertical="center" wrapText="1" shrinkToFit="1"/>
    </xf>
    <xf numFmtId="0" fontId="19" fillId="5" borderId="5" xfId="0" applyFont="1" applyFill="1" applyBorder="1" applyAlignment="1">
      <alignment horizontal="left" vertical="center" wrapText="1" shrinkToFit="1"/>
    </xf>
    <xf numFmtId="0" fontId="6" fillId="4" borderId="5" xfId="0" applyFont="1" applyFill="1" applyBorder="1" applyAlignment="1">
      <alignment horizontal="left" vertical="center" wrapText="1"/>
    </xf>
    <xf numFmtId="4" fontId="20" fillId="4" borderId="5" xfId="0" applyNumberFormat="1" applyFont="1" applyFill="1" applyBorder="1" applyAlignment="1">
      <alignment horizontal="center" vertical="center"/>
    </xf>
    <xf numFmtId="0" fontId="6" fillId="5" borderId="2" xfId="0" applyFont="1" applyFill="1" applyBorder="1" applyAlignment="1">
      <alignment vertical="center" wrapText="1"/>
    </xf>
    <xf numFmtId="4" fontId="6" fillId="3" borderId="5" xfId="0" applyNumberFormat="1" applyFont="1" applyFill="1" applyBorder="1" applyAlignment="1">
      <alignment horizontal="center" vertical="center" wrapText="1"/>
    </xf>
    <xf numFmtId="49" fontId="8" fillId="5" borderId="5" xfId="0" applyNumberFormat="1" applyFont="1" applyFill="1" applyBorder="1" applyAlignment="1">
      <alignment horizontal="left" vertical="center" wrapText="1"/>
    </xf>
    <xf numFmtId="0" fontId="21" fillId="5" borderId="2" xfId="0" applyFont="1" applyFill="1" applyBorder="1" applyAlignment="1">
      <alignment vertical="center"/>
    </xf>
    <xf numFmtId="0" fontId="8" fillId="11" borderId="5" xfId="0" applyFont="1" applyFill="1" applyBorder="1" applyAlignment="1">
      <alignment horizontal="left" vertical="center" wrapText="1"/>
    </xf>
    <xf numFmtId="0" fontId="8" fillId="21" borderId="5" xfId="0" applyFont="1" applyFill="1" applyBorder="1" applyAlignment="1">
      <alignment horizontal="left" vertical="center" wrapText="1"/>
    </xf>
    <xf numFmtId="4" fontId="9" fillId="21" borderId="5" xfId="0" applyNumberFormat="1" applyFont="1" applyFill="1" applyBorder="1" applyAlignment="1">
      <alignment horizontal="center" vertical="center"/>
    </xf>
    <xf numFmtId="0" fontId="8" fillId="17" borderId="5"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0" borderId="5" xfId="0" applyFont="1" applyBorder="1" applyAlignment="1">
      <alignment horizontal="left" vertical="center" wrapText="1"/>
    </xf>
    <xf numFmtId="4" fontId="8" fillId="3" borderId="5" xfId="1" applyNumberFormat="1" applyFont="1" applyFill="1" applyBorder="1" applyAlignment="1">
      <alignment horizontal="center" vertical="center" wrapText="1"/>
    </xf>
    <xf numFmtId="0" fontId="11" fillId="0" borderId="5" xfId="0" applyFont="1" applyBorder="1" applyAlignment="1">
      <alignment horizontal="left" vertical="center" wrapText="1" indent="3"/>
    </xf>
    <xf numFmtId="0" fontId="12" fillId="3" borderId="5" xfId="0" applyFont="1" applyFill="1" applyBorder="1" applyAlignment="1">
      <alignment horizontal="left" vertical="center" wrapText="1"/>
    </xf>
    <xf numFmtId="0" fontId="23" fillId="5" borderId="0" xfId="0" applyFont="1" applyFill="1" applyAlignment="1">
      <alignment vertical="center"/>
    </xf>
    <xf numFmtId="0" fontId="0" fillId="5" borderId="0" xfId="0" applyFill="1" applyAlignment="1">
      <alignment horizontal="center" vertical="center"/>
    </xf>
    <xf numFmtId="0" fontId="0" fillId="0" borderId="0" xfId="0" applyAlignment="1">
      <alignment horizontal="right" vertical="center"/>
    </xf>
    <xf numFmtId="0" fontId="24" fillId="5" borderId="0" xfId="0" applyFont="1" applyFill="1" applyAlignment="1">
      <alignment horizontal="left" vertical="center"/>
    </xf>
    <xf numFmtId="0" fontId="23" fillId="5" borderId="0" xfId="0" applyFont="1" applyFill="1" applyAlignment="1">
      <alignment horizontal="center" vertical="center"/>
    </xf>
    <xf numFmtId="0" fontId="1" fillId="5" borderId="0" xfId="0" applyFont="1" applyFill="1" applyAlignment="1">
      <alignment vertical="center"/>
    </xf>
    <xf numFmtId="0" fontId="2" fillId="0" borderId="0" xfId="0" applyFont="1" applyAlignment="1">
      <alignment vertical="center"/>
    </xf>
    <xf numFmtId="0" fontId="30" fillId="0" borderId="0" xfId="0" applyFont="1" applyAlignment="1">
      <alignment vertical="center"/>
    </xf>
    <xf numFmtId="0" fontId="2" fillId="0" borderId="0" xfId="0" applyFont="1" applyAlignment="1">
      <alignment vertical="center" wrapText="1"/>
    </xf>
    <xf numFmtId="49" fontId="6" fillId="6" borderId="5" xfId="1" applyNumberFormat="1" applyFont="1" applyFill="1" applyBorder="1" applyAlignment="1">
      <alignment horizontal="center" vertical="center" wrapText="1"/>
    </xf>
    <xf numFmtId="49" fontId="6" fillId="5" borderId="5" xfId="1" applyNumberFormat="1" applyFont="1" applyFill="1" applyBorder="1" applyAlignment="1">
      <alignment horizontal="center" vertical="center" wrapText="1"/>
    </xf>
    <xf numFmtId="49" fontId="8" fillId="5" borderId="5" xfId="1" applyNumberFormat="1" applyFont="1" applyFill="1" applyBorder="1" applyAlignment="1">
      <alignment horizontal="center" vertical="center" wrapText="1"/>
    </xf>
    <xf numFmtId="49" fontId="9" fillId="0" borderId="5" xfId="1" applyNumberFormat="1" applyFont="1" applyBorder="1" applyAlignment="1">
      <alignment horizontal="center" vertical="center"/>
    </xf>
    <xf numFmtId="49" fontId="6" fillId="8" borderId="5" xfId="1" applyNumberFormat="1" applyFont="1" applyFill="1" applyBorder="1" applyAlignment="1">
      <alignment horizontal="center" vertical="center" wrapText="1"/>
    </xf>
    <xf numFmtId="49" fontId="9" fillId="3" borderId="0" xfId="1" applyNumberFormat="1" applyFont="1" applyFill="1" applyBorder="1" applyAlignment="1">
      <alignment horizontal="center" vertical="center"/>
    </xf>
    <xf numFmtId="49" fontId="9" fillId="9" borderId="5" xfId="1" applyNumberFormat="1" applyFont="1" applyFill="1" applyBorder="1" applyAlignment="1">
      <alignment horizontal="center" vertical="center"/>
    </xf>
    <xf numFmtId="49" fontId="9" fillId="3" borderId="5" xfId="1" applyNumberFormat="1" applyFont="1" applyFill="1" applyBorder="1" applyAlignment="1">
      <alignment horizontal="center" vertical="center"/>
    </xf>
    <xf numFmtId="49" fontId="8" fillId="5" borderId="5" xfId="1" applyNumberFormat="1" applyFont="1" applyFill="1" applyBorder="1" applyAlignment="1">
      <alignment horizontal="center" vertical="center" wrapText="1" shrinkToFit="1"/>
    </xf>
    <xf numFmtId="49" fontId="9" fillId="10" borderId="5" xfId="1" applyNumberFormat="1" applyFont="1" applyFill="1" applyBorder="1" applyAlignment="1">
      <alignment horizontal="center" vertical="center"/>
    </xf>
    <xf numFmtId="49" fontId="8" fillId="10" borderId="5" xfId="1" applyNumberFormat="1" applyFont="1" applyFill="1" applyBorder="1" applyAlignment="1">
      <alignment horizontal="center" vertical="center" wrapText="1" shrinkToFit="1"/>
    </xf>
    <xf numFmtId="49" fontId="8" fillId="9" borderId="5" xfId="1" applyNumberFormat="1" applyFont="1" applyFill="1" applyBorder="1" applyAlignment="1">
      <alignment horizontal="center" vertical="center" wrapText="1" shrinkToFit="1"/>
    </xf>
    <xf numFmtId="49" fontId="9" fillId="11" borderId="5" xfId="1" applyNumberFormat="1" applyFont="1" applyFill="1" applyBorder="1" applyAlignment="1">
      <alignment horizontal="center" vertical="center"/>
    </xf>
    <xf numFmtId="49" fontId="9" fillId="6" borderId="5" xfId="1" applyNumberFormat="1" applyFont="1" applyFill="1" applyBorder="1" applyAlignment="1">
      <alignment horizontal="center" vertical="center"/>
    </xf>
    <xf numFmtId="49" fontId="8" fillId="0" borderId="5" xfId="1" applyNumberFormat="1" applyFont="1" applyFill="1" applyBorder="1" applyAlignment="1">
      <alignment horizontal="center" vertical="center" wrapText="1" shrinkToFit="1"/>
    </xf>
    <xf numFmtId="49" fontId="8" fillId="12" borderId="5" xfId="1" applyNumberFormat="1" applyFont="1" applyFill="1" applyBorder="1" applyAlignment="1">
      <alignment horizontal="center" vertical="center" wrapText="1" shrinkToFit="1"/>
    </xf>
    <xf numFmtId="49" fontId="9" fillId="16" borderId="5" xfId="1" applyNumberFormat="1" applyFont="1" applyFill="1" applyBorder="1" applyAlignment="1">
      <alignment horizontal="center" vertical="center"/>
    </xf>
    <xf numFmtId="49" fontId="17" fillId="17" borderId="5" xfId="1" applyNumberFormat="1" applyFont="1" applyFill="1" applyBorder="1" applyAlignment="1">
      <alignment horizontal="center" vertical="center"/>
    </xf>
    <xf numFmtId="49" fontId="9" fillId="17" borderId="5" xfId="1" applyNumberFormat="1" applyFont="1" applyFill="1" applyBorder="1" applyAlignment="1">
      <alignment horizontal="center" vertical="center"/>
    </xf>
    <xf numFmtId="49" fontId="9" fillId="18" borderId="5" xfId="1" applyNumberFormat="1" applyFont="1" applyFill="1" applyBorder="1" applyAlignment="1">
      <alignment horizontal="center" vertical="center"/>
    </xf>
    <xf numFmtId="49" fontId="9" fillId="0" borderId="5" xfId="1" applyNumberFormat="1" applyFont="1" applyFill="1" applyBorder="1" applyAlignment="1">
      <alignment horizontal="center" vertical="center"/>
    </xf>
    <xf numFmtId="49" fontId="8" fillId="3" borderId="5" xfId="1" applyNumberFormat="1" applyFont="1" applyFill="1" applyBorder="1" applyAlignment="1">
      <alignment horizontal="center" vertical="center" wrapText="1" shrinkToFit="1"/>
    </xf>
    <xf numFmtId="49" fontId="8" fillId="6" borderId="5" xfId="1" applyNumberFormat="1" applyFont="1" applyFill="1" applyBorder="1" applyAlignment="1">
      <alignment horizontal="center" vertical="center" wrapText="1" shrinkToFit="1"/>
    </xf>
    <xf numFmtId="49" fontId="17" fillId="13" borderId="5" xfId="1" applyNumberFormat="1" applyFont="1" applyFill="1" applyBorder="1" applyAlignment="1">
      <alignment horizontal="center" vertical="center"/>
    </xf>
    <xf numFmtId="49" fontId="20" fillId="4" borderId="5" xfId="1" applyNumberFormat="1" applyFont="1" applyFill="1" applyBorder="1" applyAlignment="1">
      <alignment horizontal="center" vertical="center"/>
    </xf>
    <xf numFmtId="49" fontId="6" fillId="3" borderId="5" xfId="1" applyNumberFormat="1" applyFont="1" applyFill="1" applyBorder="1" applyAlignment="1">
      <alignment horizontal="center" vertical="center" wrapText="1"/>
    </xf>
    <xf numFmtId="49" fontId="8" fillId="3" borderId="5" xfId="1" applyNumberFormat="1" applyFont="1" applyFill="1" applyBorder="1" applyAlignment="1">
      <alignment horizontal="center" vertical="center" wrapText="1"/>
    </xf>
    <xf numFmtId="49" fontId="22" fillId="5" borderId="3" xfId="1" applyNumberFormat="1" applyFont="1" applyFill="1" applyBorder="1" applyAlignment="1">
      <alignment vertical="center"/>
    </xf>
    <xf numFmtId="49" fontId="9" fillId="21" borderId="5" xfId="1" applyNumberFormat="1" applyFont="1" applyFill="1" applyBorder="1" applyAlignment="1">
      <alignment horizontal="center" vertical="center"/>
    </xf>
    <xf numFmtId="0" fontId="31" fillId="4" borderId="5" xfId="0" applyFont="1" applyFill="1" applyBorder="1" applyAlignment="1">
      <alignment horizontal="center" vertical="center" wrapText="1"/>
    </xf>
    <xf numFmtId="4" fontId="6" fillId="3" borderId="4" xfId="0" applyNumberFormat="1" applyFont="1" applyFill="1" applyBorder="1" applyAlignment="1">
      <alignment vertical="center" wrapText="1"/>
    </xf>
    <xf numFmtId="4" fontId="6" fillId="3" borderId="4" xfId="1" applyNumberFormat="1" applyFont="1" applyFill="1" applyBorder="1" applyAlignment="1">
      <alignment vertical="center" wrapText="1"/>
    </xf>
    <xf numFmtId="4" fontId="6" fillId="3" borderId="3" xfId="0" applyNumberFormat="1" applyFont="1" applyFill="1" applyBorder="1" applyAlignment="1">
      <alignment vertical="center" wrapText="1"/>
    </xf>
    <xf numFmtId="4" fontId="9" fillId="3" borderId="0" xfId="0" applyNumberFormat="1" applyFont="1" applyFill="1" applyAlignment="1">
      <alignment horizontal="center" vertical="center"/>
    </xf>
    <xf numFmtId="4" fontId="9" fillId="6" borderId="5" xfId="1" applyNumberFormat="1" applyFont="1" applyFill="1" applyBorder="1" applyAlignment="1">
      <alignment horizontal="center" vertical="center"/>
    </xf>
    <xf numFmtId="4" fontId="9" fillId="9" borderId="5" xfId="1" applyNumberFormat="1" applyFont="1" applyFill="1" applyBorder="1" applyAlignment="1">
      <alignment horizontal="center" vertical="center"/>
    </xf>
    <xf numFmtId="4" fontId="8" fillId="5" borderId="5" xfId="1" applyNumberFormat="1" applyFont="1" applyFill="1" applyBorder="1" applyAlignment="1">
      <alignment horizontal="center" vertical="center" wrapText="1" shrinkToFit="1"/>
    </xf>
    <xf numFmtId="4" fontId="9" fillId="10" borderId="5" xfId="1" applyNumberFormat="1" applyFont="1" applyFill="1" applyBorder="1" applyAlignment="1">
      <alignment horizontal="center" vertical="center"/>
    </xf>
    <xf numFmtId="4" fontId="9" fillId="3" borderId="5" xfId="1" applyNumberFormat="1" applyFont="1" applyFill="1" applyBorder="1" applyAlignment="1">
      <alignment horizontal="center" vertical="center"/>
    </xf>
    <xf numFmtId="4" fontId="9" fillId="11" borderId="5" xfId="1" applyNumberFormat="1" applyFont="1" applyFill="1" applyBorder="1" applyAlignment="1">
      <alignment horizontal="center" vertical="center"/>
    </xf>
    <xf numFmtId="4" fontId="17" fillId="13" borderId="5" xfId="1" applyNumberFormat="1" applyFont="1" applyFill="1" applyBorder="1" applyAlignment="1">
      <alignment horizontal="center" vertical="center"/>
    </xf>
    <xf numFmtId="4" fontId="17" fillId="15" borderId="5" xfId="1" applyNumberFormat="1" applyFont="1" applyFill="1" applyBorder="1" applyAlignment="1">
      <alignment horizontal="center" vertical="center"/>
    </xf>
    <xf numFmtId="4" fontId="17" fillId="16" borderId="5" xfId="1" applyNumberFormat="1" applyFont="1" applyFill="1" applyBorder="1" applyAlignment="1">
      <alignment horizontal="center" vertical="center"/>
    </xf>
    <xf numFmtId="4" fontId="9" fillId="16" borderId="5" xfId="1" applyNumberFormat="1" applyFont="1" applyFill="1" applyBorder="1" applyAlignment="1">
      <alignment horizontal="center" vertical="center"/>
    </xf>
    <xf numFmtId="4" fontId="17" fillId="17" borderId="5" xfId="1" applyNumberFormat="1" applyFont="1" applyFill="1" applyBorder="1" applyAlignment="1">
      <alignment horizontal="center" vertical="center"/>
    </xf>
    <xf numFmtId="4" fontId="9" fillId="17" borderId="5" xfId="1" applyNumberFormat="1" applyFont="1" applyFill="1" applyBorder="1" applyAlignment="1">
      <alignment horizontal="center" vertical="center"/>
    </xf>
    <xf numFmtId="4" fontId="9" fillId="18" borderId="5" xfId="1" applyNumberFormat="1" applyFont="1" applyFill="1" applyBorder="1" applyAlignment="1">
      <alignment horizontal="center" vertical="center"/>
    </xf>
    <xf numFmtId="4" fontId="9" fillId="0" borderId="5" xfId="1" applyNumberFormat="1" applyFont="1" applyFill="1" applyBorder="1" applyAlignment="1">
      <alignment horizontal="center" vertical="center"/>
    </xf>
    <xf numFmtId="4" fontId="17" fillId="0" borderId="5" xfId="1" applyNumberFormat="1" applyFont="1" applyBorder="1" applyAlignment="1">
      <alignment horizontal="center" vertical="center"/>
    </xf>
    <xf numFmtId="4" fontId="8" fillId="6" borderId="5" xfId="1" applyNumberFormat="1" applyFont="1" applyFill="1" applyBorder="1" applyAlignment="1">
      <alignment horizontal="center" vertical="center" wrapText="1" shrinkToFit="1"/>
    </xf>
    <xf numFmtId="4" fontId="6" fillId="5" borderId="4" xfId="0" applyNumberFormat="1" applyFont="1" applyFill="1" applyBorder="1" applyAlignment="1">
      <alignment vertical="center" wrapText="1"/>
    </xf>
    <xf numFmtId="4" fontId="22" fillId="5" borderId="4" xfId="0" applyNumberFormat="1" applyFont="1" applyFill="1" applyBorder="1" applyAlignment="1">
      <alignment vertical="center"/>
    </xf>
    <xf numFmtId="4" fontId="22" fillId="5" borderId="4" xfId="1" applyNumberFormat="1" applyFont="1" applyFill="1" applyBorder="1" applyAlignment="1">
      <alignment vertical="center"/>
    </xf>
    <xf numFmtId="0" fontId="12" fillId="3" borderId="5" xfId="0" applyFont="1" applyFill="1" applyBorder="1" applyAlignment="1">
      <alignment horizontal="left" vertical="center" wrapText="1" shrinkToFit="1"/>
    </xf>
    <xf numFmtId="10" fontId="8" fillId="3" borderId="5" xfId="1" applyNumberFormat="1" applyFont="1" applyFill="1" applyBorder="1" applyAlignment="1">
      <alignment horizontal="center" vertical="center" wrapText="1"/>
    </xf>
    <xf numFmtId="0" fontId="8" fillId="3" borderId="5" xfId="0" applyFont="1" applyFill="1" applyBorder="1" applyAlignment="1">
      <alignment horizontal="left" vertical="center" wrapText="1"/>
    </xf>
    <xf numFmtId="49" fontId="9" fillId="0" borderId="5" xfId="1" applyNumberFormat="1" applyFont="1" applyBorder="1" applyAlignment="1">
      <alignment horizontal="left" vertical="center" wrapText="1"/>
    </xf>
    <xf numFmtId="0" fontId="15" fillId="0" borderId="5" xfId="0" applyFont="1" applyBorder="1" applyAlignment="1">
      <alignment horizontal="left" vertical="center" wrapText="1"/>
    </xf>
    <xf numFmtId="4" fontId="12" fillId="0" borderId="5" xfId="0" applyNumberFormat="1" applyFont="1" applyBorder="1" applyAlignment="1">
      <alignment horizontal="center" vertical="center"/>
    </xf>
    <xf numFmtId="4" fontId="12" fillId="0" borderId="5" xfId="1" applyNumberFormat="1" applyFont="1" applyBorder="1" applyAlignment="1">
      <alignment horizontal="center" vertical="center"/>
    </xf>
    <xf numFmtId="49" fontId="9" fillId="3" borderId="5" xfId="1" applyNumberFormat="1" applyFont="1" applyFill="1" applyBorder="1" applyAlignment="1">
      <alignment horizontal="left" vertical="center" wrapText="1"/>
    </xf>
    <xf numFmtId="4" fontId="8" fillId="11" borderId="5" xfId="1" applyNumberFormat="1" applyFont="1" applyFill="1" applyBorder="1" applyAlignment="1">
      <alignment horizontal="center" vertical="center"/>
    </xf>
    <xf numFmtId="4" fontId="8" fillId="11" borderId="5" xfId="0" applyNumberFormat="1" applyFont="1" applyFill="1" applyBorder="1" applyAlignment="1">
      <alignment horizontal="center" vertical="center"/>
    </xf>
    <xf numFmtId="0" fontId="35" fillId="0" borderId="0" xfId="0" applyFont="1" applyAlignment="1">
      <alignment wrapText="1"/>
    </xf>
    <xf numFmtId="0" fontId="35" fillId="0" borderId="13" xfId="0" applyFont="1" applyBorder="1" applyAlignment="1">
      <alignment vertical="top" wrapText="1"/>
    </xf>
    <xf numFmtId="0" fontId="6" fillId="3" borderId="5" xfId="0" applyFont="1" applyFill="1" applyBorder="1" applyAlignment="1">
      <alignment horizontal="left" vertical="center" wrapText="1" shrinkToFit="1"/>
    </xf>
    <xf numFmtId="0" fontId="35" fillId="0" borderId="0" xfId="0" applyFont="1" applyAlignment="1">
      <alignment vertical="top" wrapText="1"/>
    </xf>
    <xf numFmtId="4" fontId="12" fillId="0" borderId="6" xfId="83" applyFont="1" applyAlignment="1">
      <alignment horizontal="center" vertical="center" shrinkToFit="1"/>
    </xf>
    <xf numFmtId="49" fontId="9" fillId="0" borderId="15" xfId="1" applyNumberFormat="1" applyFont="1" applyBorder="1" applyAlignment="1">
      <alignment horizontal="center" vertical="center"/>
    </xf>
    <xf numFmtId="49" fontId="8" fillId="7" borderId="12" xfId="1" applyNumberFormat="1" applyFont="1" applyFill="1" applyBorder="1" applyAlignment="1">
      <alignment horizontal="center" vertical="center" wrapText="1"/>
    </xf>
    <xf numFmtId="0" fontId="35" fillId="0" borderId="16" xfId="0" applyFont="1" applyBorder="1" applyAlignment="1">
      <alignment vertical="top" wrapText="1"/>
    </xf>
    <xf numFmtId="0" fontId="38" fillId="0" borderId="0" xfId="0" applyFont="1" applyAlignment="1">
      <alignment vertical="center" wrapText="1"/>
    </xf>
    <xf numFmtId="0" fontId="38" fillId="0" borderId="1" xfId="0" applyFont="1" applyBorder="1" applyAlignment="1">
      <alignment vertical="center" wrapText="1"/>
    </xf>
    <xf numFmtId="0" fontId="39" fillId="5" borderId="5" xfId="0" applyFont="1" applyFill="1" applyBorder="1" applyAlignment="1">
      <alignment horizontal="center" vertical="center" wrapText="1"/>
    </xf>
    <xf numFmtId="4" fontId="19" fillId="6" borderId="5" xfId="0" applyNumberFormat="1" applyFont="1" applyFill="1" applyBorder="1" applyAlignment="1">
      <alignment horizontal="center" vertical="center" wrapText="1"/>
    </xf>
    <xf numFmtId="4" fontId="19" fillId="5" borderId="5" xfId="0" applyNumberFormat="1" applyFont="1" applyFill="1" applyBorder="1" applyAlignment="1">
      <alignment horizontal="center" vertical="center" wrapText="1"/>
    </xf>
    <xf numFmtId="4" fontId="12" fillId="5" borderId="5" xfId="0" applyNumberFormat="1" applyFont="1" applyFill="1" applyBorder="1" applyAlignment="1">
      <alignment horizontal="center" vertical="center" wrapText="1"/>
    </xf>
    <xf numFmtId="4" fontId="12" fillId="7" borderId="5" xfId="0" applyNumberFormat="1" applyFont="1" applyFill="1" applyBorder="1" applyAlignment="1">
      <alignment horizontal="center" vertical="center" wrapText="1"/>
    </xf>
    <xf numFmtId="4" fontId="19" fillId="8" borderId="5" xfId="0" applyNumberFormat="1" applyFont="1" applyFill="1" applyBorder="1" applyAlignment="1">
      <alignment horizontal="center" vertical="center" wrapText="1"/>
    </xf>
    <xf numFmtId="4" fontId="19" fillId="3" borderId="4" xfId="0" applyNumberFormat="1" applyFont="1" applyFill="1" applyBorder="1" applyAlignment="1">
      <alignment vertical="center" wrapText="1"/>
    </xf>
    <xf numFmtId="4" fontId="12" fillId="9" borderId="5" xfId="0" applyNumberFormat="1" applyFont="1" applyFill="1" applyBorder="1" applyAlignment="1">
      <alignment horizontal="center" vertical="center"/>
    </xf>
    <xf numFmtId="4" fontId="12" fillId="10" borderId="5" xfId="0" applyNumberFormat="1" applyFont="1" applyFill="1" applyBorder="1" applyAlignment="1">
      <alignment horizontal="center" vertical="center"/>
    </xf>
    <xf numFmtId="4" fontId="12" fillId="3" borderId="5" xfId="0" applyNumberFormat="1" applyFont="1" applyFill="1" applyBorder="1" applyAlignment="1">
      <alignment horizontal="center" vertical="center"/>
    </xf>
    <xf numFmtId="4" fontId="12" fillId="5" borderId="5" xfId="0" applyNumberFormat="1" applyFont="1" applyFill="1" applyBorder="1" applyAlignment="1">
      <alignment horizontal="center" vertical="center" wrapText="1" shrinkToFit="1"/>
    </xf>
    <xf numFmtId="4" fontId="12" fillId="0" borderId="5" xfId="0" applyNumberFormat="1" applyFont="1" applyBorder="1" applyAlignment="1">
      <alignment horizontal="center" vertical="center" wrapText="1" shrinkToFit="1"/>
    </xf>
    <xf numFmtId="4" fontId="12" fillId="10" borderId="5" xfId="0" applyNumberFormat="1" applyFont="1" applyFill="1" applyBorder="1" applyAlignment="1">
      <alignment horizontal="center" vertical="center" wrapText="1" shrinkToFit="1"/>
    </xf>
    <xf numFmtId="4" fontId="12" fillId="3" borderId="5" xfId="0" applyNumberFormat="1" applyFont="1" applyFill="1" applyBorder="1" applyAlignment="1">
      <alignment horizontal="center" vertical="center" wrapText="1" shrinkToFit="1"/>
    </xf>
    <xf numFmtId="4" fontId="12" fillId="11" borderId="5" xfId="0" applyNumberFormat="1" applyFont="1" applyFill="1" applyBorder="1" applyAlignment="1">
      <alignment horizontal="center" vertical="center"/>
    </xf>
    <xf numFmtId="4" fontId="12" fillId="6" borderId="5" xfId="0" applyNumberFormat="1" applyFont="1" applyFill="1" applyBorder="1" applyAlignment="1">
      <alignment horizontal="center" vertical="center"/>
    </xf>
    <xf numFmtId="4" fontId="12" fillId="6" borderId="5" xfId="0" applyNumberFormat="1" applyFont="1" applyFill="1" applyBorder="1" applyAlignment="1">
      <alignment horizontal="center" vertical="center" wrapText="1" shrinkToFit="1"/>
    </xf>
    <xf numFmtId="4" fontId="12" fillId="9" borderId="5" xfId="0" applyNumberFormat="1" applyFont="1" applyFill="1" applyBorder="1" applyAlignment="1">
      <alignment horizontal="center" vertical="center" wrapText="1" shrinkToFit="1"/>
    </xf>
    <xf numFmtId="4" fontId="12" fillId="12" borderId="5" xfId="0" applyNumberFormat="1" applyFont="1" applyFill="1" applyBorder="1" applyAlignment="1">
      <alignment horizontal="center" vertical="center" wrapText="1" shrinkToFit="1"/>
    </xf>
    <xf numFmtId="4" fontId="12" fillId="3" borderId="5" xfId="0" applyNumberFormat="1" applyFont="1" applyFill="1" applyBorder="1" applyAlignment="1">
      <alignment horizontal="center" vertical="center" wrapText="1"/>
    </xf>
    <xf numFmtId="4" fontId="12" fillId="13" borderId="5" xfId="0" applyNumberFormat="1" applyFont="1" applyFill="1" applyBorder="1" applyAlignment="1">
      <alignment horizontal="center" vertical="center"/>
    </xf>
    <xf numFmtId="4" fontId="12" fillId="14" borderId="5" xfId="0" applyNumberFormat="1" applyFont="1" applyFill="1" applyBorder="1" applyAlignment="1">
      <alignment horizontal="center" vertical="center"/>
    </xf>
    <xf numFmtId="4" fontId="12" fillId="15" borderId="5" xfId="0" applyNumberFormat="1" applyFont="1" applyFill="1" applyBorder="1" applyAlignment="1">
      <alignment horizontal="center" vertical="center"/>
    </xf>
    <xf numFmtId="4" fontId="12" fillId="16" borderId="5" xfId="0" applyNumberFormat="1" applyFont="1" applyFill="1" applyBorder="1" applyAlignment="1">
      <alignment horizontal="center" vertical="center"/>
    </xf>
    <xf numFmtId="4" fontId="12" fillId="17" borderId="5" xfId="0" applyNumberFormat="1" applyFont="1" applyFill="1" applyBorder="1" applyAlignment="1">
      <alignment horizontal="center" vertical="center"/>
    </xf>
    <xf numFmtId="4" fontId="12" fillId="18" borderId="5" xfId="0" applyNumberFormat="1" applyFont="1" applyFill="1" applyBorder="1" applyAlignment="1">
      <alignment horizontal="center" vertical="center"/>
    </xf>
    <xf numFmtId="4" fontId="12" fillId="11" borderId="5" xfId="0" applyNumberFormat="1" applyFont="1" applyFill="1" applyBorder="1" applyAlignment="1">
      <alignment horizontal="center" vertical="center" wrapText="1" shrinkToFit="1"/>
    </xf>
    <xf numFmtId="4" fontId="12" fillId="17" borderId="5" xfId="0" applyNumberFormat="1" applyFont="1" applyFill="1" applyBorder="1" applyAlignment="1">
      <alignment horizontal="center" vertical="center" wrapText="1" shrinkToFit="1"/>
    </xf>
    <xf numFmtId="4" fontId="12" fillId="16" borderId="5" xfId="0" applyNumberFormat="1" applyFont="1" applyFill="1" applyBorder="1" applyAlignment="1">
      <alignment horizontal="center" vertical="center" wrapText="1" shrinkToFit="1"/>
    </xf>
    <xf numFmtId="4" fontId="12" fillId="18" borderId="5" xfId="0" applyNumberFormat="1" applyFont="1" applyFill="1" applyBorder="1" applyAlignment="1">
      <alignment horizontal="center" vertical="center" wrapText="1" shrinkToFit="1"/>
    </xf>
    <xf numFmtId="4" fontId="19" fillId="4" borderId="5" xfId="0" applyNumberFormat="1" applyFont="1" applyFill="1" applyBorder="1" applyAlignment="1">
      <alignment horizontal="center" vertical="center"/>
    </xf>
    <xf numFmtId="4" fontId="19" fillId="5" borderId="4" xfId="0" applyNumberFormat="1" applyFont="1" applyFill="1" applyBorder="1" applyAlignment="1">
      <alignment vertical="center" wrapText="1"/>
    </xf>
    <xf numFmtId="4" fontId="19" fillId="3" borderId="5" xfId="0" applyNumberFormat="1" applyFont="1" applyFill="1" applyBorder="1" applyAlignment="1">
      <alignment horizontal="center" vertical="center" wrapText="1"/>
    </xf>
    <xf numFmtId="4" fontId="40" fillId="5" borderId="4" xfId="0" applyNumberFormat="1" applyFont="1" applyFill="1" applyBorder="1" applyAlignment="1">
      <alignment vertical="center"/>
    </xf>
    <xf numFmtId="4" fontId="12" fillId="21" borderId="5" xfId="0" applyNumberFormat="1" applyFont="1" applyFill="1" applyBorder="1" applyAlignment="1">
      <alignment horizontal="center" vertical="center"/>
    </xf>
    <xf numFmtId="10" fontId="12" fillId="3" borderId="5" xfId="1" applyNumberFormat="1" applyFont="1" applyFill="1" applyBorder="1" applyAlignment="1">
      <alignment horizontal="center" vertical="center" wrapText="1"/>
    </xf>
    <xf numFmtId="4" fontId="12" fillId="3" borderId="5" xfId="1" applyNumberFormat="1" applyFont="1" applyFill="1" applyBorder="1" applyAlignment="1">
      <alignment horizontal="center" vertical="center" wrapText="1"/>
    </xf>
    <xf numFmtId="4" fontId="18" fillId="0" borderId="5" xfId="84" applyNumberFormat="1" applyFont="1" applyBorder="1" applyAlignment="1">
      <alignment horizontal="center" vertical="top" wrapText="1"/>
    </xf>
    <xf numFmtId="0" fontId="37" fillId="5" borderId="0" xfId="0" applyFont="1" applyFill="1" applyAlignment="1">
      <alignment vertical="center"/>
    </xf>
    <xf numFmtId="0" fontId="35" fillId="0" borderId="5" xfId="0" applyFont="1" applyBorder="1" applyAlignment="1">
      <alignment wrapText="1"/>
    </xf>
    <xf numFmtId="49" fontId="41" fillId="0" borderId="5" xfId="1" applyNumberFormat="1" applyFont="1" applyBorder="1" applyAlignment="1">
      <alignment horizontal="left" vertical="center" wrapText="1"/>
    </xf>
    <xf numFmtId="0" fontId="32" fillId="4" borderId="5" xfId="0" applyFont="1" applyFill="1" applyBorder="1" applyAlignment="1">
      <alignment horizontal="center" vertical="center" wrapText="1"/>
    </xf>
    <xf numFmtId="0" fontId="33" fillId="4" borderId="5" xfId="0" applyFont="1" applyFill="1" applyBorder="1" applyAlignment="1">
      <alignment horizontal="center" vertical="center" wrapText="1"/>
    </xf>
    <xf numFmtId="0" fontId="42" fillId="0" borderId="0" xfId="0" applyFont="1" applyAlignment="1">
      <alignment horizontal="center"/>
    </xf>
    <xf numFmtId="4" fontId="12" fillId="5" borderId="5" xfId="0" applyNumberFormat="1" applyFont="1" applyFill="1" applyBorder="1" applyAlignment="1" applyProtection="1">
      <alignment horizontal="center" vertical="center" wrapText="1"/>
      <protection locked="0"/>
    </xf>
    <xf numFmtId="0" fontId="43" fillId="5" borderId="0" xfId="0" applyFont="1" applyFill="1" applyAlignment="1">
      <alignment horizontal="center" vertical="center"/>
    </xf>
    <xf numFmtId="0" fontId="44" fillId="3" borderId="0" xfId="0" applyFont="1" applyFill="1" applyAlignment="1">
      <alignment vertical="center" wrapText="1"/>
    </xf>
    <xf numFmtId="4" fontId="45" fillId="0" borderId="6" xfId="83" applyFont="1" applyAlignment="1">
      <alignment horizontal="center" vertical="center" shrinkToFit="1"/>
    </xf>
    <xf numFmtId="49" fontId="12" fillId="3" borderId="5" xfId="1" applyNumberFormat="1" applyFont="1" applyFill="1" applyBorder="1" applyAlignment="1">
      <alignment horizontal="center" vertical="center"/>
    </xf>
    <xf numFmtId="0" fontId="37" fillId="3" borderId="0" xfId="0" applyFont="1" applyFill="1" applyAlignment="1">
      <alignment vertical="center"/>
    </xf>
    <xf numFmtId="49" fontId="12" fillId="0" borderId="5" xfId="1" applyNumberFormat="1" applyFont="1" applyBorder="1" applyAlignment="1">
      <alignment horizontal="center" vertical="center"/>
    </xf>
    <xf numFmtId="0" fontId="15" fillId="0" borderId="12" xfId="0" applyFont="1" applyBorder="1" applyAlignment="1">
      <alignment horizontal="left" vertical="center" wrapText="1"/>
    </xf>
    <xf numFmtId="0" fontId="15" fillId="6" borderId="5" xfId="0" applyFont="1" applyFill="1" applyBorder="1" applyAlignment="1">
      <alignment horizontal="left" vertical="center" wrapText="1"/>
    </xf>
    <xf numFmtId="0" fontId="46" fillId="0" borderId="0" xfId="0" applyFont="1" applyAlignment="1">
      <alignment wrapText="1"/>
    </xf>
    <xf numFmtId="0" fontId="15" fillId="0" borderId="0" xfId="0" applyFont="1" applyAlignment="1">
      <alignment wrapText="1"/>
    </xf>
    <xf numFmtId="49" fontId="9" fillId="0" borderId="5" xfId="1" applyNumberFormat="1" applyFont="1" applyBorder="1" applyAlignment="1">
      <alignment horizontal="center" vertical="center" wrapText="1"/>
    </xf>
    <xf numFmtId="0" fontId="15" fillId="0" borderId="0" xfId="0" applyFont="1" applyAlignment="1">
      <alignment vertical="center" wrapText="1"/>
    </xf>
    <xf numFmtId="0" fontId="47" fillId="0" borderId="0" xfId="0" applyFont="1" applyAlignment="1">
      <alignment wrapText="1"/>
    </xf>
    <xf numFmtId="0" fontId="0" fillId="5" borderId="0" xfId="0" applyFill="1" applyAlignment="1">
      <alignment horizontal="center" vertical="center"/>
    </xf>
    <xf numFmtId="0" fontId="31" fillId="4" borderId="5" xfId="0" applyFont="1" applyFill="1" applyBorder="1" applyAlignment="1">
      <alignment horizontal="center" vertical="center" wrapText="1"/>
    </xf>
    <xf numFmtId="164" fontId="32" fillId="4" borderId="5" xfId="0" applyNumberFormat="1" applyFont="1" applyFill="1" applyBorder="1" applyAlignment="1">
      <alignment horizontal="center" vertical="center" wrapText="1"/>
    </xf>
    <xf numFmtId="0" fontId="32" fillId="4" borderId="5" xfId="0" applyFont="1" applyFill="1" applyBorder="1" applyAlignment="1">
      <alignment horizontal="center" vertical="center" wrapText="1"/>
    </xf>
    <xf numFmtId="4" fontId="32" fillId="4" borderId="5" xfId="0" applyNumberFormat="1" applyFont="1" applyFill="1" applyBorder="1" applyAlignment="1">
      <alignment horizontal="center" vertical="center" wrapText="1"/>
    </xf>
    <xf numFmtId="0" fontId="33" fillId="4" borderId="5" xfId="0" applyFont="1" applyFill="1" applyBorder="1" applyAlignment="1">
      <alignment horizontal="center" vertical="center" wrapText="1"/>
    </xf>
  </cellXfs>
  <cellStyles count="86">
    <cellStyle name="br" xfId="4"/>
    <cellStyle name="col" xfId="5"/>
    <cellStyle name="st31" xfId="6"/>
    <cellStyle name="st32" xfId="7"/>
    <cellStyle name="st33" xfId="8"/>
    <cellStyle name="style0" xfId="9"/>
    <cellStyle name="td" xfId="10"/>
    <cellStyle name="tr" xfId="11"/>
    <cellStyle name="xl21" xfId="12"/>
    <cellStyle name="xl22" xfId="13"/>
    <cellStyle name="xl22 2" xfId="14"/>
    <cellStyle name="xl22 3" xfId="15"/>
    <cellStyle name="xl23" xfId="16"/>
    <cellStyle name="xl23 2" xfId="17"/>
    <cellStyle name="xl23 3" xfId="18"/>
    <cellStyle name="xl24" xfId="19"/>
    <cellStyle name="xl24 2" xfId="20"/>
    <cellStyle name="xl24 3" xfId="21"/>
    <cellStyle name="xl25" xfId="22"/>
    <cellStyle name="xl25 2" xfId="23"/>
    <cellStyle name="xl25 3" xfId="24"/>
    <cellStyle name="xl26" xfId="25"/>
    <cellStyle name="xl26 2" xfId="26"/>
    <cellStyle name="xl26 3" xfId="27"/>
    <cellStyle name="xl27" xfId="28"/>
    <cellStyle name="xl27 2" xfId="29"/>
    <cellStyle name="xl27 3" xfId="30"/>
    <cellStyle name="xl28" xfId="31"/>
    <cellStyle name="xl28 2" xfId="32"/>
    <cellStyle name="xl28 3" xfId="33"/>
    <cellStyle name="xl29" xfId="34"/>
    <cellStyle name="xl29 2" xfId="35"/>
    <cellStyle name="xl29 3" xfId="36"/>
    <cellStyle name="xl30" xfId="37"/>
    <cellStyle name="xl30 2" xfId="38"/>
    <cellStyle name="xl30 3" xfId="39"/>
    <cellStyle name="xl31" xfId="40"/>
    <cellStyle name="xl31 2" xfId="41"/>
    <cellStyle name="xl31 3" xfId="42"/>
    <cellStyle name="xl32" xfId="43"/>
    <cellStyle name="xl32 2" xfId="44"/>
    <cellStyle name="xl32 3" xfId="45"/>
    <cellStyle name="xl33" xfId="46"/>
    <cellStyle name="xl33 2" xfId="47"/>
    <cellStyle name="xl33 3" xfId="48"/>
    <cellStyle name="xl34" xfId="49"/>
    <cellStyle name="xl34 2" xfId="50"/>
    <cellStyle name="xl34 3" xfId="51"/>
    <cellStyle name="xl35" xfId="52"/>
    <cellStyle name="xl35 2" xfId="53"/>
    <cellStyle name="xl35 3" xfId="54"/>
    <cellStyle name="xl36" xfId="55"/>
    <cellStyle name="xl36 2" xfId="56"/>
    <cellStyle name="xl36 3" xfId="57"/>
    <cellStyle name="xl37" xfId="58"/>
    <cellStyle name="xl37 2" xfId="59"/>
    <cellStyle name="xl37 3" xfId="60"/>
    <cellStyle name="xl38" xfId="61"/>
    <cellStyle name="xl38 2" xfId="62"/>
    <cellStyle name="xl38 3" xfId="63"/>
    <cellStyle name="xl39" xfId="64"/>
    <cellStyle name="xl39 2" xfId="65"/>
    <cellStyle name="xl39 3" xfId="66"/>
    <cellStyle name="xl40" xfId="3"/>
    <cellStyle name="xl40 2" xfId="67"/>
    <cellStyle name="xl41" xfId="68"/>
    <cellStyle name="xl41 2" xfId="69"/>
    <cellStyle name="xl41 3" xfId="70"/>
    <cellStyle name="xl42" xfId="71"/>
    <cellStyle name="xl42 2" xfId="72"/>
    <cellStyle name="xl42 3" xfId="73"/>
    <cellStyle name="xl43" xfId="74"/>
    <cellStyle name="xl43 2" xfId="75"/>
    <cellStyle name="xl44" xfId="76"/>
    <cellStyle name="xl44 2" xfId="77"/>
    <cellStyle name="xl44 3" xfId="78"/>
    <cellStyle name="xl45" xfId="79"/>
    <cellStyle name="xl46" xfId="80"/>
    <cellStyle name="xl50" xfId="85"/>
    <cellStyle name="xl52" xfId="83"/>
    <cellStyle name="xl63" xfId="81"/>
    <cellStyle name="Обычный" xfId="0" builtinId="0"/>
    <cellStyle name="Обычный 2" xfId="82"/>
    <cellStyle name="Обычный_Бланк_остатки на счетах_2006нов" xfId="84"/>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autoPageBreaks="0" fitToPage="1"/>
  </sheetPr>
  <dimension ref="A1:SJ469"/>
  <sheetViews>
    <sheetView tabSelected="1" view="pageBreakPreview" zoomScale="90" zoomScaleNormal="85" zoomScaleSheetLayoutView="90" workbookViewId="0">
      <pane xSplit="1" ySplit="6" topLeftCell="D429" activePane="bottomRight" state="frozen"/>
      <selection pane="topRight" activeCell="B1" sqref="B1"/>
      <selection pane="bottomLeft" activeCell="A8" sqref="A8"/>
      <selection pane="bottomRight" activeCell="N123" sqref="N123"/>
    </sheetView>
  </sheetViews>
  <sheetFormatPr defaultColWidth="9.140625" defaultRowHeight="18.75" x14ac:dyDescent="0.25"/>
  <cols>
    <col min="1" max="1" width="34.42578125" style="103" customWidth="1"/>
    <col min="2" max="2" width="24.28515625" style="104" bestFit="1" customWidth="1"/>
    <col min="3" max="4" width="20.7109375" style="21" bestFit="1" customWidth="1"/>
    <col min="5" max="5" width="16.5703125" style="223" customWidth="1"/>
    <col min="6" max="6" width="14.28515625" style="105" customWidth="1"/>
    <col min="7" max="7" width="15.5703125" style="21" customWidth="1"/>
    <col min="8" max="8" width="16.85546875" style="21" customWidth="1"/>
    <col min="9" max="9" width="14.5703125" style="105" customWidth="1"/>
    <col min="10" max="10" width="15" style="106" bestFit="1" customWidth="1"/>
    <col min="11" max="11" width="15" style="107" customWidth="1"/>
    <col min="12" max="12" width="14.7109375" style="230" customWidth="1"/>
    <col min="13" max="13" width="15.42578125" style="107" customWidth="1"/>
    <col min="14" max="14" width="37.5703125" style="108" customWidth="1"/>
    <col min="15" max="504" width="9.140625" style="4"/>
    <col min="505" max="16384" width="9.140625" style="21"/>
  </cols>
  <sheetData>
    <row r="1" spans="1:16" s="4" customFormat="1" ht="20.25" x14ac:dyDescent="0.25">
      <c r="A1" s="109"/>
      <c r="B1" s="111"/>
      <c r="C1" s="111"/>
      <c r="D1" s="111"/>
      <c r="E1" s="183"/>
      <c r="F1" s="111"/>
      <c r="G1" s="111"/>
      <c r="H1" s="111"/>
      <c r="I1" s="111"/>
      <c r="J1" s="111"/>
      <c r="K1" s="2"/>
      <c r="L1" s="228"/>
      <c r="M1" s="2"/>
      <c r="N1" s="3"/>
    </row>
    <row r="2" spans="1:16" s="4" customFormat="1" ht="20.25" x14ac:dyDescent="0.25">
      <c r="A2" s="110" t="s">
        <v>205</v>
      </c>
      <c r="B2" s="1"/>
      <c r="C2" s="1"/>
      <c r="D2" s="1"/>
      <c r="E2" s="184"/>
      <c r="F2" s="1"/>
      <c r="G2" s="1"/>
      <c r="H2" s="1"/>
      <c r="I2" s="1"/>
      <c r="J2" s="1"/>
      <c r="K2" s="2"/>
      <c r="L2" s="228"/>
      <c r="M2" s="2"/>
      <c r="N2" s="3"/>
    </row>
    <row r="3" spans="1:16" s="4" customFormat="1" ht="17.45" customHeight="1" x14ac:dyDescent="0.25">
      <c r="A3" s="245" t="s">
        <v>0</v>
      </c>
      <c r="B3" s="226" t="s">
        <v>223</v>
      </c>
      <c r="C3" s="245" t="s">
        <v>226</v>
      </c>
      <c r="D3" s="245"/>
      <c r="E3" s="245"/>
      <c r="F3" s="245"/>
      <c r="G3" s="245"/>
      <c r="H3" s="245"/>
      <c r="I3" s="245"/>
      <c r="J3" s="245"/>
      <c r="K3" s="245"/>
      <c r="L3" s="245"/>
      <c r="M3" s="245"/>
      <c r="N3" s="246" t="s">
        <v>206</v>
      </c>
    </row>
    <row r="4" spans="1:16" s="4" customFormat="1" ht="17.45" customHeight="1" x14ac:dyDescent="0.25">
      <c r="A4" s="245"/>
      <c r="B4" s="247" t="s">
        <v>224</v>
      </c>
      <c r="C4" s="246" t="s">
        <v>225</v>
      </c>
      <c r="D4" s="248" t="s">
        <v>227</v>
      </c>
      <c r="E4" s="244" t="s">
        <v>228</v>
      </c>
      <c r="F4" s="245" t="s">
        <v>212</v>
      </c>
      <c r="G4" s="245"/>
      <c r="H4" s="245"/>
      <c r="I4" s="245"/>
      <c r="J4" s="245"/>
      <c r="K4" s="245"/>
      <c r="L4" s="245"/>
      <c r="M4" s="244" t="s">
        <v>211</v>
      </c>
      <c r="N4" s="246"/>
    </row>
    <row r="5" spans="1:16" s="4" customFormat="1" ht="108" customHeight="1" x14ac:dyDescent="0.25">
      <c r="A5" s="245"/>
      <c r="B5" s="247"/>
      <c r="C5" s="246"/>
      <c r="D5" s="248"/>
      <c r="E5" s="244"/>
      <c r="F5" s="141" t="s">
        <v>207</v>
      </c>
      <c r="G5" s="141" t="s">
        <v>208</v>
      </c>
      <c r="H5" s="141" t="s">
        <v>105</v>
      </c>
      <c r="I5" s="141" t="s">
        <v>209</v>
      </c>
      <c r="J5" s="141" t="s">
        <v>208</v>
      </c>
      <c r="K5" s="141" t="s">
        <v>105</v>
      </c>
      <c r="L5" s="227" t="s">
        <v>210</v>
      </c>
      <c r="M5" s="244"/>
      <c r="N5" s="246"/>
    </row>
    <row r="6" spans="1:16" s="4" customFormat="1" ht="15.75" x14ac:dyDescent="0.25">
      <c r="A6" s="5">
        <v>1</v>
      </c>
      <c r="B6" s="5">
        <f>A6+1</f>
        <v>2</v>
      </c>
      <c r="C6" s="5">
        <f t="shared" ref="C6:N6" si="0">B6+1</f>
        <v>3</v>
      </c>
      <c r="D6" s="5">
        <f>C6+1</f>
        <v>4</v>
      </c>
      <c r="E6" s="185">
        <f t="shared" si="0"/>
        <v>5</v>
      </c>
      <c r="F6" s="5">
        <f t="shared" si="0"/>
        <v>6</v>
      </c>
      <c r="G6" s="5">
        <f t="shared" si="0"/>
        <v>7</v>
      </c>
      <c r="H6" s="5">
        <f t="shared" si="0"/>
        <v>8</v>
      </c>
      <c r="I6" s="5">
        <f t="shared" si="0"/>
        <v>9</v>
      </c>
      <c r="J6" s="5">
        <f t="shared" si="0"/>
        <v>10</v>
      </c>
      <c r="K6" s="5">
        <f t="shared" si="0"/>
        <v>11</v>
      </c>
      <c r="L6" s="185">
        <f t="shared" si="0"/>
        <v>12</v>
      </c>
      <c r="M6" s="5">
        <f t="shared" si="0"/>
        <v>13</v>
      </c>
      <c r="N6" s="5">
        <f t="shared" si="0"/>
        <v>14</v>
      </c>
    </row>
    <row r="7" spans="1:16" s="4" customFormat="1" ht="15" x14ac:dyDescent="0.25">
      <c r="A7" s="6" t="s">
        <v>1</v>
      </c>
      <c r="B7" s="7">
        <f>B8+B33</f>
        <v>27016237.189999998</v>
      </c>
      <c r="C7" s="7">
        <f t="shared" ref="C7:K7" si="1">C8+C33</f>
        <v>13097687.640000001</v>
      </c>
      <c r="D7" s="7">
        <f t="shared" ref="D7" si="2">D8+D33</f>
        <v>13097687.640000001</v>
      </c>
      <c r="E7" s="186">
        <f t="shared" si="1"/>
        <v>1495489.2200000002</v>
      </c>
      <c r="F7" s="7">
        <f>G7+H7</f>
        <v>0</v>
      </c>
      <c r="G7" s="7">
        <f>G8+G33</f>
        <v>0</v>
      </c>
      <c r="H7" s="7">
        <f t="shared" si="1"/>
        <v>0</v>
      </c>
      <c r="I7" s="7">
        <f>J7+K7</f>
        <v>-273980</v>
      </c>
      <c r="J7" s="7">
        <f t="shared" si="1"/>
        <v>0</v>
      </c>
      <c r="K7" s="7">
        <f t="shared" si="1"/>
        <v>-273980</v>
      </c>
      <c r="L7" s="186">
        <f>I7+F7</f>
        <v>-273980</v>
      </c>
      <c r="M7" s="7">
        <f>D7+L7</f>
        <v>12823707.640000001</v>
      </c>
      <c r="N7" s="112"/>
    </row>
    <row r="8" spans="1:16" s="4" customFormat="1" ht="31.5" customHeight="1" x14ac:dyDescent="0.25">
      <c r="A8" s="8" t="s">
        <v>2</v>
      </c>
      <c r="B8" s="9">
        <f>B9+B20</f>
        <v>9109727.9499999993</v>
      </c>
      <c r="C8" s="9">
        <f t="shared" ref="C8:K8" si="3">C9+C20</f>
        <v>9212900</v>
      </c>
      <c r="D8" s="9">
        <f>D9+D20</f>
        <v>9212900</v>
      </c>
      <c r="E8" s="187">
        <f>E9+E20</f>
        <v>1205528.9900000002</v>
      </c>
      <c r="F8" s="9">
        <f t="shared" ref="F8:F44" si="4">G8+H8</f>
        <v>0</v>
      </c>
      <c r="G8" s="9">
        <f t="shared" si="3"/>
        <v>0</v>
      </c>
      <c r="H8" s="9">
        <f t="shared" si="3"/>
        <v>0</v>
      </c>
      <c r="I8" s="9">
        <f t="shared" ref="I8:I71" si="5">J8+K8</f>
        <v>0</v>
      </c>
      <c r="J8" s="9">
        <f t="shared" si="3"/>
        <v>0</v>
      </c>
      <c r="K8" s="9">
        <f t="shared" si="3"/>
        <v>0</v>
      </c>
      <c r="L8" s="187">
        <f t="shared" ref="L8:L71" si="6">I8+F8</f>
        <v>0</v>
      </c>
      <c r="M8" s="9">
        <f t="shared" ref="M8:M44" si="7">D8+L8</f>
        <v>9212900</v>
      </c>
      <c r="N8" s="113"/>
    </row>
    <row r="9" spans="1:16" s="4" customFormat="1" ht="29.25" customHeight="1" x14ac:dyDescent="0.25">
      <c r="A9" s="8" t="s">
        <v>3</v>
      </c>
      <c r="B9" s="9">
        <f>SUM(B10:B19)-B11</f>
        <v>8482493.9299999997</v>
      </c>
      <c r="C9" s="9">
        <f t="shared" ref="C9:K9" si="8">SUM(C10:C19)-C11</f>
        <v>8607600</v>
      </c>
      <c r="D9" s="9">
        <f t="shared" ref="D9:E9" si="9">SUM(D10:D19)-D11</f>
        <v>8607600</v>
      </c>
      <c r="E9" s="187">
        <f t="shared" si="9"/>
        <v>1118293.6300000001</v>
      </c>
      <c r="F9" s="9">
        <f t="shared" si="4"/>
        <v>0</v>
      </c>
      <c r="G9" s="9">
        <f t="shared" si="8"/>
        <v>0</v>
      </c>
      <c r="H9" s="9">
        <f t="shared" si="8"/>
        <v>0</v>
      </c>
      <c r="I9" s="9">
        <f t="shared" si="5"/>
        <v>0</v>
      </c>
      <c r="J9" s="9">
        <f t="shared" si="8"/>
        <v>0</v>
      </c>
      <c r="K9" s="9">
        <f t="shared" si="8"/>
        <v>0</v>
      </c>
      <c r="L9" s="187">
        <f t="shared" si="6"/>
        <v>0</v>
      </c>
      <c r="M9" s="9">
        <f t="shared" si="7"/>
        <v>8607600</v>
      </c>
      <c r="N9" s="113"/>
    </row>
    <row r="10" spans="1:16" s="4" customFormat="1" ht="39" customHeight="1" x14ac:dyDescent="0.2">
      <c r="A10" s="10" t="s">
        <v>4</v>
      </c>
      <c r="B10" s="11">
        <v>4129142.85</v>
      </c>
      <c r="C10" s="11">
        <v>3799000</v>
      </c>
      <c r="D10" s="11">
        <v>3799000</v>
      </c>
      <c r="E10" s="188">
        <v>700675.16</v>
      </c>
      <c r="F10" s="11">
        <f t="shared" si="4"/>
        <v>0</v>
      </c>
      <c r="G10" s="11"/>
      <c r="H10" s="12"/>
      <c r="I10" s="12">
        <f t="shared" si="5"/>
        <v>0</v>
      </c>
      <c r="J10" s="12"/>
      <c r="K10" s="12"/>
      <c r="L10" s="188">
        <f t="shared" si="6"/>
        <v>0</v>
      </c>
      <c r="M10" s="11">
        <f t="shared" si="7"/>
        <v>3799000</v>
      </c>
      <c r="N10" s="238"/>
    </row>
    <row r="11" spans="1:16" s="4" customFormat="1" ht="33" customHeight="1" x14ac:dyDescent="0.25">
      <c r="A11" s="13" t="s">
        <v>5</v>
      </c>
      <c r="B11" s="14"/>
      <c r="C11" s="14"/>
      <c r="D11" s="14"/>
      <c r="E11" s="189"/>
      <c r="F11" s="14">
        <f t="shared" si="4"/>
        <v>0</v>
      </c>
      <c r="G11" s="14"/>
      <c r="H11" s="15"/>
      <c r="I11" s="15">
        <f t="shared" si="5"/>
        <v>0</v>
      </c>
      <c r="J11" s="15"/>
      <c r="K11" s="15"/>
      <c r="L11" s="189">
        <f t="shared" si="6"/>
        <v>0</v>
      </c>
      <c r="M11" s="14">
        <f t="shared" si="7"/>
        <v>0</v>
      </c>
      <c r="N11" s="181"/>
      <c r="P11" s="16"/>
    </row>
    <row r="12" spans="1:16" s="4" customFormat="1" ht="27.75" customHeight="1" x14ac:dyDescent="0.25">
      <c r="A12" s="10" t="s">
        <v>6</v>
      </c>
      <c r="B12" s="17">
        <v>1626214.53</v>
      </c>
      <c r="C12" s="17">
        <v>1669600</v>
      </c>
      <c r="D12" s="17">
        <v>1669600</v>
      </c>
      <c r="E12" s="170">
        <v>168141.62</v>
      </c>
      <c r="F12" s="17">
        <f t="shared" si="4"/>
        <v>0</v>
      </c>
      <c r="G12" s="17"/>
      <c r="H12" s="18"/>
      <c r="I12" s="18">
        <f t="shared" si="5"/>
        <v>0</v>
      </c>
      <c r="J12" s="18"/>
      <c r="K12" s="12"/>
      <c r="L12" s="229">
        <f t="shared" si="6"/>
        <v>0</v>
      </c>
      <c r="M12" s="19">
        <f t="shared" si="7"/>
        <v>1669600</v>
      </c>
      <c r="N12" s="182"/>
    </row>
    <row r="13" spans="1:16" s="4" customFormat="1" ht="15" x14ac:dyDescent="0.25">
      <c r="A13" s="10" t="s">
        <v>7</v>
      </c>
      <c r="B13" s="17"/>
      <c r="C13" s="17"/>
      <c r="D13" s="17"/>
      <c r="E13" s="170"/>
      <c r="F13" s="17">
        <f t="shared" si="4"/>
        <v>0</v>
      </c>
      <c r="G13" s="17"/>
      <c r="H13" s="18"/>
      <c r="I13" s="18">
        <f t="shared" si="5"/>
        <v>0</v>
      </c>
      <c r="J13" s="18"/>
      <c r="K13" s="18"/>
      <c r="L13" s="229">
        <f t="shared" si="6"/>
        <v>0</v>
      </c>
      <c r="M13" s="19">
        <f t="shared" si="7"/>
        <v>0</v>
      </c>
      <c r="N13" s="180"/>
    </row>
    <row r="14" spans="1:16" s="4" customFormat="1" ht="30.75" customHeight="1" x14ac:dyDescent="0.25">
      <c r="A14" s="10" t="s">
        <v>8</v>
      </c>
      <c r="B14" s="17"/>
      <c r="C14" s="17">
        <v>0</v>
      </c>
      <c r="D14" s="17">
        <v>0</v>
      </c>
      <c r="E14" s="170"/>
      <c r="F14" s="17">
        <f t="shared" si="4"/>
        <v>0</v>
      </c>
      <c r="G14" s="17"/>
      <c r="H14" s="18"/>
      <c r="I14" s="18">
        <f t="shared" si="5"/>
        <v>0</v>
      </c>
      <c r="J14" s="18"/>
      <c r="K14" s="18"/>
      <c r="L14" s="229">
        <f t="shared" si="6"/>
        <v>0</v>
      </c>
      <c r="M14" s="19">
        <f t="shared" si="7"/>
        <v>0</v>
      </c>
      <c r="N14" s="168"/>
    </row>
    <row r="15" spans="1:16" s="4" customFormat="1" ht="45.75" customHeight="1" x14ac:dyDescent="0.25">
      <c r="A15" s="10" t="s">
        <v>9</v>
      </c>
      <c r="B15" s="17"/>
      <c r="C15" s="17"/>
      <c r="D15" s="17"/>
      <c r="E15" s="170"/>
      <c r="F15" s="17">
        <f t="shared" si="4"/>
        <v>0</v>
      </c>
      <c r="G15" s="17"/>
      <c r="H15" s="18"/>
      <c r="I15" s="18">
        <f t="shared" si="5"/>
        <v>0</v>
      </c>
      <c r="J15" s="18"/>
      <c r="K15" s="18"/>
      <c r="L15" s="229">
        <f t="shared" si="6"/>
        <v>0</v>
      </c>
      <c r="M15" s="19">
        <f t="shared" si="7"/>
        <v>0</v>
      </c>
      <c r="N15" s="115"/>
    </row>
    <row r="16" spans="1:16" s="4" customFormat="1" ht="38.25" customHeight="1" x14ac:dyDescent="0.2">
      <c r="A16" s="10" t="s">
        <v>10</v>
      </c>
      <c r="B16" s="17">
        <v>988981.15</v>
      </c>
      <c r="C16" s="17">
        <v>1270000</v>
      </c>
      <c r="D16" s="17">
        <v>1270000</v>
      </c>
      <c r="E16" s="170">
        <v>24181.06</v>
      </c>
      <c r="F16" s="17">
        <f t="shared" si="4"/>
        <v>0</v>
      </c>
      <c r="G16" s="17"/>
      <c r="H16" s="18"/>
      <c r="I16" s="18">
        <f t="shared" si="5"/>
        <v>0</v>
      </c>
      <c r="J16" s="18"/>
      <c r="K16" s="18"/>
      <c r="L16" s="229">
        <f t="shared" si="6"/>
        <v>0</v>
      </c>
      <c r="M16" s="19">
        <f t="shared" si="7"/>
        <v>1270000</v>
      </c>
      <c r="N16" s="238"/>
    </row>
    <row r="17" spans="1:14" s="4" customFormat="1" ht="48.75" customHeight="1" x14ac:dyDescent="0.2">
      <c r="A17" s="10" t="s">
        <v>11</v>
      </c>
      <c r="B17" s="17">
        <v>1731255.4</v>
      </c>
      <c r="C17" s="17">
        <v>1862000</v>
      </c>
      <c r="D17" s="17">
        <v>1862000</v>
      </c>
      <c r="E17" s="170">
        <v>224445.79</v>
      </c>
      <c r="F17" s="17">
        <f t="shared" si="4"/>
        <v>0</v>
      </c>
      <c r="G17" s="17"/>
      <c r="H17" s="18"/>
      <c r="I17" s="18">
        <f t="shared" si="5"/>
        <v>0</v>
      </c>
      <c r="J17" s="18"/>
      <c r="K17" s="18"/>
      <c r="L17" s="229">
        <f t="shared" si="6"/>
        <v>0</v>
      </c>
      <c r="M17" s="19">
        <f t="shared" si="7"/>
        <v>1862000</v>
      </c>
      <c r="N17" s="224"/>
    </row>
    <row r="18" spans="1:14" s="4" customFormat="1" ht="15" x14ac:dyDescent="0.2">
      <c r="A18" s="10" t="s">
        <v>12</v>
      </c>
      <c r="B18" s="17">
        <v>6900</v>
      </c>
      <c r="C18" s="17">
        <v>7000</v>
      </c>
      <c r="D18" s="17">
        <v>7000</v>
      </c>
      <c r="E18" s="170">
        <v>850</v>
      </c>
      <c r="F18" s="17">
        <f t="shared" si="4"/>
        <v>0</v>
      </c>
      <c r="G18" s="17"/>
      <c r="H18" s="18"/>
      <c r="I18" s="18">
        <f t="shared" si="5"/>
        <v>0</v>
      </c>
      <c r="J18" s="18"/>
      <c r="K18" s="18"/>
      <c r="L18" s="229">
        <f t="shared" si="6"/>
        <v>0</v>
      </c>
      <c r="M18" s="19">
        <f t="shared" si="7"/>
        <v>7000</v>
      </c>
      <c r="N18" s="238"/>
    </row>
    <row r="19" spans="1:14" s="4" customFormat="1" ht="21" customHeight="1" x14ac:dyDescent="0.2">
      <c r="A19" s="10" t="s">
        <v>13</v>
      </c>
      <c r="B19" s="17">
        <v>0</v>
      </c>
      <c r="C19" s="17"/>
      <c r="D19" s="17"/>
      <c r="E19" s="170"/>
      <c r="F19" s="17">
        <f t="shared" si="4"/>
        <v>0</v>
      </c>
      <c r="G19" s="17"/>
      <c r="H19" s="18"/>
      <c r="I19" s="18">
        <f t="shared" si="5"/>
        <v>0</v>
      </c>
      <c r="J19" s="18"/>
      <c r="K19" s="18"/>
      <c r="L19" s="229">
        <f t="shared" si="6"/>
        <v>0</v>
      </c>
      <c r="M19" s="19">
        <f t="shared" si="7"/>
        <v>0</v>
      </c>
      <c r="N19" s="224"/>
    </row>
    <row r="20" spans="1:14" s="4" customFormat="1" ht="22.5" customHeight="1" x14ac:dyDescent="0.25">
      <c r="A20" s="8" t="s">
        <v>14</v>
      </c>
      <c r="B20" s="9">
        <f>SUM(B21:B32)</f>
        <v>627234.02</v>
      </c>
      <c r="C20" s="9">
        <f t="shared" ref="C20" si="10">SUM(C21:C32)</f>
        <v>605300</v>
      </c>
      <c r="D20" s="9">
        <f t="shared" ref="D20" si="11">SUM(D21:D32)</f>
        <v>605300</v>
      </c>
      <c r="E20" s="187">
        <f t="shared" ref="E20:K20" si="12">SUM(E21:E32)</f>
        <v>87235.36</v>
      </c>
      <c r="F20" s="9">
        <f t="shared" si="4"/>
        <v>0</v>
      </c>
      <c r="G20" s="9">
        <f t="shared" si="12"/>
        <v>0</v>
      </c>
      <c r="H20" s="9">
        <f t="shared" si="12"/>
        <v>0</v>
      </c>
      <c r="I20" s="9">
        <f t="shared" si="5"/>
        <v>0</v>
      </c>
      <c r="J20" s="9">
        <f t="shared" si="12"/>
        <v>0</v>
      </c>
      <c r="K20" s="9">
        <f t="shared" si="12"/>
        <v>0</v>
      </c>
      <c r="L20" s="187">
        <f t="shared" si="6"/>
        <v>0</v>
      </c>
      <c r="M20" s="9">
        <f t="shared" si="7"/>
        <v>605300</v>
      </c>
      <c r="N20" s="113"/>
    </row>
    <row r="21" spans="1:14" s="4" customFormat="1" ht="30" x14ac:dyDescent="0.2">
      <c r="A21" s="20" t="s">
        <v>15</v>
      </c>
      <c r="B21" s="17">
        <v>15054.98</v>
      </c>
      <c r="C21" s="17">
        <v>16500</v>
      </c>
      <c r="D21" s="17">
        <v>16500</v>
      </c>
      <c r="E21" s="170">
        <v>0</v>
      </c>
      <c r="F21" s="17">
        <f t="shared" si="4"/>
        <v>0</v>
      </c>
      <c r="G21" s="17"/>
      <c r="H21" s="18"/>
      <c r="I21" s="18">
        <f t="shared" si="5"/>
        <v>0</v>
      </c>
      <c r="J21" s="17"/>
      <c r="K21" s="17"/>
      <c r="L21" s="170">
        <f t="shared" si="6"/>
        <v>0</v>
      </c>
      <c r="M21" s="17">
        <f t="shared" si="7"/>
        <v>16500</v>
      </c>
      <c r="N21" s="175"/>
    </row>
    <row r="22" spans="1:14" s="4" customFormat="1" ht="30" x14ac:dyDescent="0.2">
      <c r="A22" s="20" t="s">
        <v>16</v>
      </c>
      <c r="B22" s="17">
        <v>417572.88</v>
      </c>
      <c r="C22" s="17">
        <f>158000+280800</f>
        <v>438800</v>
      </c>
      <c r="D22" s="17">
        <v>438800</v>
      </c>
      <c r="E22" s="170">
        <v>56940.480000000003</v>
      </c>
      <c r="F22" s="17">
        <f t="shared" si="4"/>
        <v>0</v>
      </c>
      <c r="G22" s="17"/>
      <c r="H22" s="18"/>
      <c r="I22" s="18">
        <f t="shared" si="5"/>
        <v>0</v>
      </c>
      <c r="J22" s="17"/>
      <c r="K22" s="17"/>
      <c r="L22" s="170">
        <f t="shared" si="6"/>
        <v>0</v>
      </c>
      <c r="M22" s="17">
        <f t="shared" si="7"/>
        <v>438800</v>
      </c>
      <c r="N22" s="238"/>
    </row>
    <row r="23" spans="1:14" s="4" customFormat="1" ht="45" x14ac:dyDescent="0.25">
      <c r="A23" s="20" t="s">
        <v>17</v>
      </c>
      <c r="B23" s="17"/>
      <c r="C23" s="17"/>
      <c r="D23" s="17"/>
      <c r="E23" s="170"/>
      <c r="F23" s="17">
        <f t="shared" si="4"/>
        <v>0</v>
      </c>
      <c r="G23" s="17"/>
      <c r="H23" s="18"/>
      <c r="I23" s="18">
        <f t="shared" si="5"/>
        <v>0</v>
      </c>
      <c r="J23" s="17"/>
      <c r="K23" s="17"/>
      <c r="L23" s="170">
        <f t="shared" si="6"/>
        <v>0</v>
      </c>
      <c r="M23" s="17">
        <f t="shared" si="7"/>
        <v>0</v>
      </c>
      <c r="N23" s="115"/>
    </row>
    <row r="24" spans="1:14" s="4" customFormat="1" ht="60" x14ac:dyDescent="0.2">
      <c r="A24" s="20" t="s">
        <v>18</v>
      </c>
      <c r="B24" s="17">
        <v>190941.75</v>
      </c>
      <c r="C24" s="17">
        <v>150000</v>
      </c>
      <c r="D24" s="17">
        <v>150000</v>
      </c>
      <c r="E24" s="170">
        <v>30294.880000000001</v>
      </c>
      <c r="F24" s="17">
        <f t="shared" si="4"/>
        <v>0</v>
      </c>
      <c r="G24" s="17"/>
      <c r="H24" s="18"/>
      <c r="I24" s="18">
        <f t="shared" si="5"/>
        <v>0</v>
      </c>
      <c r="J24" s="17"/>
      <c r="K24" s="17"/>
      <c r="L24" s="170">
        <f t="shared" si="6"/>
        <v>0</v>
      </c>
      <c r="M24" s="17">
        <f t="shared" si="7"/>
        <v>150000</v>
      </c>
      <c r="N24" s="175"/>
    </row>
    <row r="25" spans="1:14" s="4" customFormat="1" ht="30" x14ac:dyDescent="0.25">
      <c r="A25" s="20" t="s">
        <v>19</v>
      </c>
      <c r="B25" s="17"/>
      <c r="C25" s="17"/>
      <c r="D25" s="17"/>
      <c r="E25" s="170"/>
      <c r="F25" s="17">
        <f t="shared" si="4"/>
        <v>0</v>
      </c>
      <c r="G25" s="17"/>
      <c r="H25" s="18"/>
      <c r="I25" s="18">
        <f t="shared" si="5"/>
        <v>0</v>
      </c>
      <c r="J25" s="17"/>
      <c r="K25" s="17"/>
      <c r="L25" s="170">
        <f t="shared" si="6"/>
        <v>0</v>
      </c>
      <c r="M25" s="17">
        <f t="shared" si="7"/>
        <v>0</v>
      </c>
      <c r="N25" s="115"/>
    </row>
    <row r="26" spans="1:14" s="4" customFormat="1" ht="30" x14ac:dyDescent="0.25">
      <c r="A26" s="20" t="s">
        <v>20</v>
      </c>
      <c r="B26" s="17"/>
      <c r="C26" s="17"/>
      <c r="D26" s="17"/>
      <c r="E26" s="170"/>
      <c r="F26" s="17">
        <f t="shared" si="4"/>
        <v>0</v>
      </c>
      <c r="G26" s="17"/>
      <c r="H26" s="18"/>
      <c r="I26" s="18">
        <f t="shared" si="5"/>
        <v>0</v>
      </c>
      <c r="J26" s="17"/>
      <c r="K26" s="17"/>
      <c r="L26" s="170">
        <f t="shared" si="6"/>
        <v>0</v>
      </c>
      <c r="M26" s="17">
        <f t="shared" si="7"/>
        <v>0</v>
      </c>
      <c r="N26" s="115"/>
    </row>
    <row r="27" spans="1:14" s="4" customFormat="1" ht="15" x14ac:dyDescent="0.25">
      <c r="A27" s="20" t="s">
        <v>21</v>
      </c>
      <c r="B27" s="17"/>
      <c r="C27" s="17"/>
      <c r="D27" s="17"/>
      <c r="E27" s="170"/>
      <c r="F27" s="17">
        <f t="shared" si="4"/>
        <v>0</v>
      </c>
      <c r="G27" s="17"/>
      <c r="H27" s="18"/>
      <c r="I27" s="18">
        <f t="shared" si="5"/>
        <v>0</v>
      </c>
      <c r="J27" s="17"/>
      <c r="K27" s="17"/>
      <c r="L27" s="170">
        <f t="shared" si="6"/>
        <v>0</v>
      </c>
      <c r="M27" s="17">
        <f t="shared" si="7"/>
        <v>0</v>
      </c>
      <c r="N27" s="115"/>
    </row>
    <row r="28" spans="1:14" s="4" customFormat="1" ht="45" x14ac:dyDescent="0.25">
      <c r="A28" s="20" t="s">
        <v>22</v>
      </c>
      <c r="B28" s="17"/>
      <c r="C28" s="17"/>
      <c r="D28" s="17"/>
      <c r="E28" s="170"/>
      <c r="F28" s="17">
        <f t="shared" si="4"/>
        <v>0</v>
      </c>
      <c r="G28" s="17"/>
      <c r="H28" s="18"/>
      <c r="I28" s="18">
        <f t="shared" si="5"/>
        <v>0</v>
      </c>
      <c r="J28" s="17"/>
      <c r="K28" s="17"/>
      <c r="L28" s="170">
        <f t="shared" si="6"/>
        <v>0</v>
      </c>
      <c r="M28" s="17">
        <f t="shared" si="7"/>
        <v>0</v>
      </c>
      <c r="N28" s="115"/>
    </row>
    <row r="29" spans="1:14" s="4" customFormat="1" ht="60" x14ac:dyDescent="0.2">
      <c r="A29" s="20" t="s">
        <v>23</v>
      </c>
      <c r="B29" s="17">
        <v>3664.41</v>
      </c>
      <c r="C29" s="17"/>
      <c r="D29" s="17"/>
      <c r="E29" s="170"/>
      <c r="F29" s="17">
        <f t="shared" si="4"/>
        <v>0</v>
      </c>
      <c r="G29" s="17"/>
      <c r="H29" s="18"/>
      <c r="I29" s="18">
        <f t="shared" si="5"/>
        <v>0</v>
      </c>
      <c r="J29" s="17"/>
      <c r="K29" s="17"/>
      <c r="L29" s="170">
        <f t="shared" si="6"/>
        <v>0</v>
      </c>
      <c r="M29" s="17">
        <f t="shared" si="7"/>
        <v>0</v>
      </c>
      <c r="N29" s="175"/>
    </row>
    <row r="30" spans="1:14" s="4" customFormat="1" ht="30" x14ac:dyDescent="0.25">
      <c r="A30" s="20" t="s">
        <v>24</v>
      </c>
      <c r="B30" s="17"/>
      <c r="C30" s="17"/>
      <c r="D30" s="17"/>
      <c r="E30" s="170"/>
      <c r="F30" s="17">
        <f t="shared" si="4"/>
        <v>0</v>
      </c>
      <c r="G30" s="17"/>
      <c r="H30" s="18"/>
      <c r="I30" s="18">
        <f t="shared" si="5"/>
        <v>0</v>
      </c>
      <c r="J30" s="17"/>
      <c r="K30" s="17"/>
      <c r="L30" s="170">
        <f t="shared" si="6"/>
        <v>0</v>
      </c>
      <c r="M30" s="17">
        <f t="shared" si="7"/>
        <v>0</v>
      </c>
      <c r="N30" s="115"/>
    </row>
    <row r="31" spans="1:14" s="4" customFormat="1" ht="30" x14ac:dyDescent="0.25">
      <c r="A31" s="20" t="s">
        <v>25</v>
      </c>
      <c r="B31" s="17">
        <v>0</v>
      </c>
      <c r="C31" s="17"/>
      <c r="D31" s="17"/>
      <c r="E31" s="170"/>
      <c r="F31" s="17">
        <f t="shared" si="4"/>
        <v>0</v>
      </c>
      <c r="G31" s="17"/>
      <c r="H31" s="18"/>
      <c r="I31" s="18">
        <f t="shared" si="5"/>
        <v>0</v>
      </c>
      <c r="J31" s="17"/>
      <c r="K31" s="17"/>
      <c r="L31" s="170">
        <f t="shared" si="6"/>
        <v>0</v>
      </c>
      <c r="M31" s="17">
        <f t="shared" si="7"/>
        <v>0</v>
      </c>
      <c r="N31" s="115"/>
    </row>
    <row r="32" spans="1:14" s="4" customFormat="1" ht="27" customHeight="1" x14ac:dyDescent="0.25">
      <c r="A32" s="20" t="s">
        <v>26</v>
      </c>
      <c r="B32" s="17">
        <v>0</v>
      </c>
      <c r="C32" s="17"/>
      <c r="D32" s="17">
        <v>0</v>
      </c>
      <c r="E32" s="170"/>
      <c r="F32" s="17">
        <f t="shared" si="4"/>
        <v>0</v>
      </c>
      <c r="G32" s="17"/>
      <c r="H32" s="18"/>
      <c r="I32" s="18"/>
      <c r="J32" s="17"/>
      <c r="K32" s="17"/>
      <c r="L32" s="170">
        <f t="shared" si="6"/>
        <v>0</v>
      </c>
      <c r="M32" s="17">
        <f t="shared" si="7"/>
        <v>0</v>
      </c>
      <c r="N32" s="168"/>
    </row>
    <row r="33" spans="1:14" s="4" customFormat="1" ht="27" customHeight="1" thickBot="1" x14ac:dyDescent="0.3">
      <c r="A33" s="8" t="s">
        <v>27</v>
      </c>
      <c r="B33" s="9">
        <f t="shared" ref="B33:G33" si="13">B34+B43+B44+B45</f>
        <v>17906509.239999998</v>
      </c>
      <c r="C33" s="9">
        <f t="shared" si="13"/>
        <v>3884787.6399999997</v>
      </c>
      <c r="D33" s="9">
        <f t="shared" si="13"/>
        <v>3884787.6399999997</v>
      </c>
      <c r="E33" s="187">
        <f>E34+E43+E44+E45</f>
        <v>289960.23</v>
      </c>
      <c r="F33" s="187">
        <f t="shared" si="13"/>
        <v>0</v>
      </c>
      <c r="G33" s="187">
        <f t="shared" si="13"/>
        <v>0</v>
      </c>
      <c r="H33" s="9">
        <f>H34+H43+H44+H45</f>
        <v>0</v>
      </c>
      <c r="I33" s="9">
        <f t="shared" si="5"/>
        <v>-273980</v>
      </c>
      <c r="J33" s="9">
        <f t="shared" ref="J33:K33" si="14">J34+J43+J44+J45</f>
        <v>0</v>
      </c>
      <c r="K33" s="9">
        <f t="shared" si="14"/>
        <v>-273980</v>
      </c>
      <c r="L33" s="187">
        <f t="shared" si="6"/>
        <v>-273980</v>
      </c>
      <c r="M33" s="9">
        <f t="shared" si="7"/>
        <v>3610807.6399999997</v>
      </c>
      <c r="N33" s="113"/>
    </row>
    <row r="34" spans="1:14" ht="39" thickBot="1" x14ac:dyDescent="0.3">
      <c r="A34" s="10" t="s">
        <v>28</v>
      </c>
      <c r="B34" s="17">
        <f>B35+B39+B40+B41</f>
        <v>17830238.27</v>
      </c>
      <c r="C34" s="17">
        <f>C35+C39+C40+C41</f>
        <v>3884787.6399999997</v>
      </c>
      <c r="D34" s="17">
        <f t="shared" ref="D34" si="15">D35+D39+D40+D41</f>
        <v>3884787.6399999997</v>
      </c>
      <c r="E34" s="170">
        <f>E35+E39+E40+E41</f>
        <v>289960.23</v>
      </c>
      <c r="F34" s="170">
        <f>F35+F39+F40+F41</f>
        <v>0</v>
      </c>
      <c r="G34" s="170">
        <f>G35+G39+G40+G41</f>
        <v>0</v>
      </c>
      <c r="H34" s="17">
        <f t="shared" ref="H34:K34" si="16">H35+H39+H40+H41</f>
        <v>0</v>
      </c>
      <c r="I34" s="17">
        <f t="shared" si="5"/>
        <v>-273980</v>
      </c>
      <c r="J34" s="17">
        <f t="shared" si="16"/>
        <v>0</v>
      </c>
      <c r="K34" s="17">
        <f t="shared" si="16"/>
        <v>-273980</v>
      </c>
      <c r="L34" s="170">
        <f t="shared" si="6"/>
        <v>-273980</v>
      </c>
      <c r="M34" s="17">
        <f t="shared" si="7"/>
        <v>3610807.6399999997</v>
      </c>
      <c r="N34" s="176"/>
    </row>
    <row r="35" spans="1:14" ht="15" x14ac:dyDescent="0.25">
      <c r="A35" s="10" t="s">
        <v>29</v>
      </c>
      <c r="B35" s="17">
        <f>B36+B37+B38</f>
        <v>1060400</v>
      </c>
      <c r="C35" s="17">
        <f t="shared" ref="C35" si="17">C36+C37+C38</f>
        <v>859800</v>
      </c>
      <c r="D35" s="17">
        <f t="shared" ref="D35" si="18">D36+D37+D38</f>
        <v>859800</v>
      </c>
      <c r="E35" s="170">
        <f t="shared" ref="E35:K35" si="19">E36+E37+E38</f>
        <v>143300</v>
      </c>
      <c r="F35" s="170">
        <f t="shared" si="19"/>
        <v>0</v>
      </c>
      <c r="G35" s="17">
        <f t="shared" si="19"/>
        <v>0</v>
      </c>
      <c r="H35" s="17">
        <f t="shared" si="19"/>
        <v>0</v>
      </c>
      <c r="I35" s="17">
        <f t="shared" si="5"/>
        <v>0</v>
      </c>
      <c r="J35" s="17">
        <f t="shared" si="19"/>
        <v>0</v>
      </c>
      <c r="K35" s="17">
        <f t="shared" si="19"/>
        <v>0</v>
      </c>
      <c r="L35" s="170">
        <f t="shared" si="6"/>
        <v>0</v>
      </c>
      <c r="M35" s="17">
        <f t="shared" si="7"/>
        <v>859800</v>
      </c>
      <c r="N35" s="114"/>
    </row>
    <row r="36" spans="1:14" ht="32.25" customHeight="1" x14ac:dyDescent="0.25">
      <c r="A36" s="22" t="s">
        <v>30</v>
      </c>
      <c r="B36" s="17">
        <v>1060400</v>
      </c>
      <c r="C36" s="17">
        <v>859800</v>
      </c>
      <c r="D36" s="17">
        <v>859800</v>
      </c>
      <c r="E36" s="170">
        <v>143300</v>
      </c>
      <c r="F36" s="17">
        <f t="shared" si="4"/>
        <v>0</v>
      </c>
      <c r="G36" s="17"/>
      <c r="H36" s="18"/>
      <c r="I36" s="18">
        <f t="shared" si="5"/>
        <v>0</v>
      </c>
      <c r="J36" s="17"/>
      <c r="K36" s="17"/>
      <c r="L36" s="170">
        <f t="shared" si="6"/>
        <v>0</v>
      </c>
      <c r="M36" s="17">
        <f t="shared" si="7"/>
        <v>859800</v>
      </c>
      <c r="N36" s="115"/>
    </row>
    <row r="37" spans="1:14" ht="38.25" customHeight="1" x14ac:dyDescent="0.25">
      <c r="A37" s="22" t="s">
        <v>31</v>
      </c>
      <c r="B37" s="17">
        <v>0</v>
      </c>
      <c r="C37" s="17"/>
      <c r="D37" s="17"/>
      <c r="E37" s="17"/>
      <c r="F37" s="17">
        <f t="shared" si="4"/>
        <v>0</v>
      </c>
      <c r="G37" s="17"/>
      <c r="H37" s="18"/>
      <c r="I37" s="18">
        <f t="shared" si="5"/>
        <v>0</v>
      </c>
      <c r="J37" s="17"/>
      <c r="K37" s="17"/>
      <c r="L37" s="170">
        <f t="shared" si="6"/>
        <v>0</v>
      </c>
      <c r="M37" s="17">
        <f t="shared" si="7"/>
        <v>0</v>
      </c>
      <c r="N37" s="178"/>
    </row>
    <row r="38" spans="1:14" ht="25.5" customHeight="1" x14ac:dyDescent="0.25">
      <c r="A38" s="22" t="s">
        <v>32</v>
      </c>
      <c r="B38" s="17"/>
      <c r="C38" s="17"/>
      <c r="D38" s="17"/>
      <c r="E38" s="170"/>
      <c r="F38" s="17">
        <f t="shared" si="4"/>
        <v>0</v>
      </c>
      <c r="G38" s="17"/>
      <c r="H38" s="18"/>
      <c r="I38" s="18">
        <f t="shared" si="5"/>
        <v>0</v>
      </c>
      <c r="J38" s="17"/>
      <c r="K38" s="17"/>
      <c r="L38" s="170">
        <f t="shared" si="6"/>
        <v>0</v>
      </c>
      <c r="M38" s="17">
        <f t="shared" si="7"/>
        <v>0</v>
      </c>
      <c r="N38" s="115"/>
    </row>
    <row r="39" spans="1:14" ht="28.5" customHeight="1" x14ac:dyDescent="0.2">
      <c r="A39" s="10" t="s">
        <v>33</v>
      </c>
      <c r="B39" s="17">
        <v>2829294.83</v>
      </c>
      <c r="C39" s="17">
        <v>2069172.64</v>
      </c>
      <c r="D39" s="17">
        <v>2069172.64</v>
      </c>
      <c r="E39" s="170">
        <v>0</v>
      </c>
      <c r="F39" s="17">
        <f t="shared" si="4"/>
        <v>0</v>
      </c>
      <c r="G39" s="18"/>
      <c r="H39" s="18"/>
      <c r="I39" s="18">
        <f t="shared" si="5"/>
        <v>0</v>
      </c>
      <c r="J39" s="17"/>
      <c r="K39" s="17"/>
      <c r="L39" s="170">
        <f t="shared" si="6"/>
        <v>0</v>
      </c>
      <c r="M39" s="17">
        <f t="shared" si="7"/>
        <v>2069172.64</v>
      </c>
      <c r="N39" s="238"/>
    </row>
    <row r="40" spans="1:14" ht="30" customHeight="1" x14ac:dyDescent="0.25">
      <c r="A40" s="10" t="s">
        <v>34</v>
      </c>
      <c r="B40" s="17">
        <v>345446</v>
      </c>
      <c r="C40" s="17">
        <v>407815</v>
      </c>
      <c r="D40" s="17">
        <v>407815</v>
      </c>
      <c r="E40" s="170">
        <v>55320.23</v>
      </c>
      <c r="F40" s="17">
        <f t="shared" si="4"/>
        <v>0</v>
      </c>
      <c r="G40" s="17"/>
      <c r="H40" s="18"/>
      <c r="I40" s="18">
        <f t="shared" si="5"/>
        <v>0</v>
      </c>
      <c r="J40" s="17"/>
      <c r="K40" s="17"/>
      <c r="L40" s="170">
        <f t="shared" si="6"/>
        <v>0</v>
      </c>
      <c r="M40" s="17">
        <f t="shared" si="7"/>
        <v>407815</v>
      </c>
      <c r="N40" s="168"/>
    </row>
    <row r="41" spans="1:14" ht="27.75" customHeight="1" x14ac:dyDescent="0.25">
      <c r="A41" s="10" t="s">
        <v>35</v>
      </c>
      <c r="B41" s="17">
        <f t="shared" ref="B41:F41" si="20">B42</f>
        <v>13595097.439999999</v>
      </c>
      <c r="C41" s="17">
        <f t="shared" si="20"/>
        <v>548000</v>
      </c>
      <c r="D41" s="17">
        <f t="shared" si="20"/>
        <v>548000</v>
      </c>
      <c r="E41" s="17">
        <f>E42</f>
        <v>91340</v>
      </c>
      <c r="F41" s="17">
        <f t="shared" si="20"/>
        <v>0</v>
      </c>
      <c r="G41" s="17">
        <f>G42</f>
        <v>0</v>
      </c>
      <c r="H41" s="18">
        <f>H42</f>
        <v>0</v>
      </c>
      <c r="I41" s="18">
        <f t="shared" si="5"/>
        <v>-273980</v>
      </c>
      <c r="J41" s="17"/>
      <c r="K41" s="17">
        <f>K42</f>
        <v>-273980</v>
      </c>
      <c r="L41" s="170">
        <f t="shared" si="6"/>
        <v>-273980</v>
      </c>
      <c r="M41" s="17">
        <f t="shared" si="7"/>
        <v>274020</v>
      </c>
      <c r="N41" s="225"/>
    </row>
    <row r="42" spans="1:14" ht="69.75" customHeight="1" x14ac:dyDescent="0.25">
      <c r="A42" s="22" t="s">
        <v>222</v>
      </c>
      <c r="B42" s="17">
        <v>13595097.439999999</v>
      </c>
      <c r="C42" s="17">
        <v>548000</v>
      </c>
      <c r="D42" s="17">
        <v>548000</v>
      </c>
      <c r="E42" s="170">
        <v>91340</v>
      </c>
      <c r="F42" s="17">
        <f t="shared" si="4"/>
        <v>0</v>
      </c>
      <c r="G42" s="17"/>
      <c r="H42" s="18"/>
      <c r="I42" s="18">
        <f t="shared" si="5"/>
        <v>-273980</v>
      </c>
      <c r="J42" s="17"/>
      <c r="K42" s="17">
        <v>-273980</v>
      </c>
      <c r="L42" s="170">
        <f t="shared" si="6"/>
        <v>-273980</v>
      </c>
      <c r="M42" s="17">
        <f t="shared" si="7"/>
        <v>274020</v>
      </c>
      <c r="N42" s="168" t="s">
        <v>229</v>
      </c>
    </row>
    <row r="43" spans="1:14" ht="48.75" customHeight="1" x14ac:dyDescent="0.2">
      <c r="A43" s="10" t="s">
        <v>36</v>
      </c>
      <c r="B43" s="17">
        <v>76270.97</v>
      </c>
      <c r="C43" s="18"/>
      <c r="D43" s="18"/>
      <c r="E43" s="18"/>
      <c r="F43" s="17">
        <f>G43+H43</f>
        <v>0</v>
      </c>
      <c r="G43" s="17"/>
      <c r="H43" s="18"/>
      <c r="I43" s="18">
        <f t="shared" si="5"/>
        <v>0</v>
      </c>
      <c r="J43" s="17"/>
      <c r="K43" s="17"/>
      <c r="L43" s="170">
        <f t="shared" si="6"/>
        <v>0</v>
      </c>
      <c r="M43" s="17">
        <f>D43+L43</f>
        <v>0</v>
      </c>
      <c r="N43" s="175"/>
    </row>
    <row r="44" spans="1:14" ht="54" customHeight="1" x14ac:dyDescent="0.25">
      <c r="A44" s="10" t="s">
        <v>37</v>
      </c>
      <c r="B44" s="17"/>
      <c r="C44" s="17"/>
      <c r="D44" s="17">
        <v>0</v>
      </c>
      <c r="E44" s="170">
        <v>0</v>
      </c>
      <c r="F44" s="17">
        <f t="shared" si="4"/>
        <v>0</v>
      </c>
      <c r="G44" s="17"/>
      <c r="H44" s="18"/>
      <c r="I44" s="18">
        <f t="shared" si="5"/>
        <v>0</v>
      </c>
      <c r="J44" s="17"/>
      <c r="K44" s="17"/>
      <c r="L44" s="170">
        <f t="shared" si="6"/>
        <v>0</v>
      </c>
      <c r="M44" s="17">
        <f t="shared" si="7"/>
        <v>0</v>
      </c>
      <c r="N44" s="115"/>
    </row>
    <row r="45" spans="1:14" ht="15" x14ac:dyDescent="0.25">
      <c r="A45" s="10" t="s">
        <v>38</v>
      </c>
      <c r="B45" s="17"/>
      <c r="C45" s="17"/>
      <c r="D45" s="17">
        <v>0</v>
      </c>
      <c r="E45" s="170">
        <v>0</v>
      </c>
      <c r="F45" s="17">
        <f>G45+H45</f>
        <v>0</v>
      </c>
      <c r="G45" s="17"/>
      <c r="H45" s="18"/>
      <c r="I45" s="18">
        <f t="shared" si="5"/>
        <v>0</v>
      </c>
      <c r="J45" s="17"/>
      <c r="K45" s="17"/>
      <c r="L45" s="170">
        <f t="shared" si="6"/>
        <v>0</v>
      </c>
      <c r="M45" s="17">
        <f>D45+L45</f>
        <v>0</v>
      </c>
      <c r="N45" s="115"/>
    </row>
    <row r="46" spans="1:14" ht="15" x14ac:dyDescent="0.25">
      <c r="A46" s="23" t="s">
        <v>39</v>
      </c>
      <c r="B46" s="24">
        <f t="shared" ref="B46:K46" si="21">B7</f>
        <v>27016237.189999998</v>
      </c>
      <c r="C46" s="24">
        <f t="shared" si="21"/>
        <v>13097687.640000001</v>
      </c>
      <c r="D46" s="24">
        <f t="shared" ref="D46" si="22">D7</f>
        <v>13097687.640000001</v>
      </c>
      <c r="E46" s="190">
        <f t="shared" si="21"/>
        <v>1495489.2200000002</v>
      </c>
      <c r="F46" s="24">
        <f t="shared" ref="F46:F109" si="23">G46+H46</f>
        <v>0</v>
      </c>
      <c r="G46" s="24">
        <f>G7</f>
        <v>0</v>
      </c>
      <c r="H46" s="24">
        <f t="shared" si="21"/>
        <v>0</v>
      </c>
      <c r="I46" s="24">
        <f t="shared" si="5"/>
        <v>-273980</v>
      </c>
      <c r="J46" s="24">
        <f t="shared" si="21"/>
        <v>0</v>
      </c>
      <c r="K46" s="24">
        <f t="shared" si="21"/>
        <v>-273980</v>
      </c>
      <c r="L46" s="190">
        <f t="shared" si="6"/>
        <v>-273980</v>
      </c>
      <c r="M46" s="24">
        <f t="shared" ref="M46:M109" si="24">D46+L46</f>
        <v>12823707.640000001</v>
      </c>
      <c r="N46" s="116"/>
    </row>
    <row r="47" spans="1:14" ht="15" x14ac:dyDescent="0.25">
      <c r="A47" s="25" t="s">
        <v>40</v>
      </c>
      <c r="B47" s="142"/>
      <c r="C47" s="142"/>
      <c r="D47" s="142"/>
      <c r="E47" s="191"/>
      <c r="F47" s="142">
        <f t="shared" si="23"/>
        <v>0</v>
      </c>
      <c r="G47" s="142"/>
      <c r="H47" s="143"/>
      <c r="I47" s="143">
        <f t="shared" si="5"/>
        <v>0</v>
      </c>
      <c r="J47" s="142"/>
      <c r="K47" s="144"/>
      <c r="L47" s="194">
        <f t="shared" si="6"/>
        <v>0</v>
      </c>
      <c r="M47" s="145">
        <f t="shared" si="24"/>
        <v>0</v>
      </c>
      <c r="N47" s="117"/>
    </row>
    <row r="48" spans="1:14" ht="15" x14ac:dyDescent="0.25">
      <c r="A48" s="6" t="s">
        <v>41</v>
      </c>
      <c r="B48" s="7">
        <f>B49+B55+B59+B60+B66+B75+B90+B97+B107+B108+B110+B116+B149+B150+B157+B166+B179+B186+B188+B189+B190+B191+B219+B267+B269+B271+B273+B275+B277+B278+B279+B281+B283+B311+B354+B355+B394+B400+B405+B406+B412+B415+B416+B417+B418+B429+B430+B432+B139</f>
        <v>27076210.25</v>
      </c>
      <c r="C48" s="7">
        <f>C49+C55+C59+C60+C66+C75+C90+C97+C107+C108+C110+C116+C149+C150+C157+C166+C179+C186+C188+C189+C190+C191+C219+C267+C269+C271+C273+C275+C277+C278+C279+C281+C283+C311+C354+C355+C394+C400+C405+C406+C412+C415+C416+C417+C418+C429+C430+C432+C139</f>
        <v>13097687.640000001</v>
      </c>
      <c r="D48" s="7">
        <f>D49+D55+D59+D60+D66+D75+D90+D97+D107+D108+D110+D116+D149+D150+D157+D166+D179+D186+D188+D189+D190+D191+D219+D267+D269+D271+D273+D275+D277+D278+D279+D281+D283+D311+D354+D355+D394+D400+D405+D406+D412+D415+D416+D417+D418+D429+D430+D432+D139</f>
        <v>14653144.01</v>
      </c>
      <c r="E48" s="186">
        <f>E68+E75+E99+E107+E108+E110+E118+E119+E120+E121+E122+E123+E124+E125+E281+E126+E139+E152++E416+E417+E418+E430+E432</f>
        <v>1012724.2100000001</v>
      </c>
      <c r="F48" s="7">
        <f t="shared" si="23"/>
        <v>8.69</v>
      </c>
      <c r="G48" s="7">
        <f>G49+G55+G59+G60+G66+G75+G90+G97+G107+G108+G110+G116+G149+G150+G157+G166+G179+G186+G188+G189+G190+G191+G219+G267+G269+G271+G273+G275+G277+G278+G279+G281+G283+G311+G354+G355+G394+G400+G405+G406+G412+G415+G416+G417+G418+G429+G430+G432</f>
        <v>0</v>
      </c>
      <c r="H48" s="7">
        <f>H49+H55+H59+H60+H66+H75+H90+H97+H107+H108+H110+H116+H149+H150+H157+H166+H179+H186+H188+H189+H190+H191+H219+H267+H269+H271+H273+H275+H277+H278+H279+H281+H283+H311+H354+H355+H394+H400+H405+H406+H412+H415+H416+H417+H418+H429+H430+H432+H139</f>
        <v>8.69</v>
      </c>
      <c r="I48" s="7">
        <f t="shared" si="5"/>
        <v>-273988.69</v>
      </c>
      <c r="J48" s="7">
        <f>J49+J55+J59+J60+J66+J75+J90+J97+J107+J108+J110+J116+J149+J150+J157+J166+J179+J186+J188+J189+J190+J191+J219+J267+J269+J271+J273+J275+J277+J278+J279+J281+J283+J311+J354+J355+J394+J400+J405+J406+J412+J415+J416+J417+J418+J429+J430+J432</f>
        <v>0</v>
      </c>
      <c r="K48" s="7">
        <f>K49+K55+K59+K60+K66+K75+K90+K97+K107+K108+K110+K116+K149+K150+K157+K166+K179+K186+K188+K189+K190+K191+K219+K267+K269+K271+K273+K275+K277+K278+K279+K281+K283+K311+K354+K355+K394+K400+K405+K406+K412+K415+K416+K417+K418+K429+K430+K432+K139</f>
        <v>-273988.69</v>
      </c>
      <c r="L48" s="186">
        <f t="shared" si="6"/>
        <v>-273980</v>
      </c>
      <c r="M48" s="7">
        <f t="shared" si="24"/>
        <v>14379164.01</v>
      </c>
      <c r="N48" s="112"/>
    </row>
    <row r="49" spans="1:504" ht="15" x14ac:dyDescent="0.25">
      <c r="A49" s="26" t="s">
        <v>42</v>
      </c>
      <c r="B49" s="27">
        <f t="shared" ref="B49:K49" si="25">SUM(B50:B53)</f>
        <v>0</v>
      </c>
      <c r="C49" s="27">
        <f t="shared" si="25"/>
        <v>0</v>
      </c>
      <c r="D49" s="27">
        <f t="shared" ref="D49" si="26">SUM(D50:D53)</f>
        <v>0</v>
      </c>
      <c r="E49" s="192">
        <f t="shared" si="25"/>
        <v>0</v>
      </c>
      <c r="F49" s="27">
        <f t="shared" si="23"/>
        <v>0</v>
      </c>
      <c r="G49" s="27">
        <f t="shared" si="25"/>
        <v>0</v>
      </c>
      <c r="H49" s="27">
        <f t="shared" si="25"/>
        <v>0</v>
      </c>
      <c r="I49" s="27">
        <f t="shared" si="5"/>
        <v>0</v>
      </c>
      <c r="J49" s="27">
        <f t="shared" si="25"/>
        <v>0</v>
      </c>
      <c r="K49" s="27">
        <f t="shared" si="25"/>
        <v>0</v>
      </c>
      <c r="L49" s="192">
        <f t="shared" si="6"/>
        <v>0</v>
      </c>
      <c r="M49" s="27">
        <f t="shared" si="24"/>
        <v>0</v>
      </c>
      <c r="N49" s="118"/>
    </row>
    <row r="50" spans="1:504" ht="15" x14ac:dyDescent="0.25">
      <c r="A50" s="28" t="s">
        <v>43</v>
      </c>
      <c r="B50" s="17"/>
      <c r="C50" s="17"/>
      <c r="D50" s="17"/>
      <c r="E50" s="170"/>
      <c r="F50" s="17">
        <f t="shared" si="23"/>
        <v>0</v>
      </c>
      <c r="G50" s="17"/>
      <c r="H50" s="18"/>
      <c r="I50" s="18">
        <f t="shared" si="5"/>
        <v>0</v>
      </c>
      <c r="J50" s="17"/>
      <c r="K50" s="17"/>
      <c r="L50" s="170">
        <f t="shared" si="6"/>
        <v>0</v>
      </c>
      <c r="M50" s="17">
        <f t="shared" si="24"/>
        <v>0</v>
      </c>
      <c r="N50" s="115"/>
    </row>
    <row r="51" spans="1:504" ht="15" x14ac:dyDescent="0.25">
      <c r="A51" s="28" t="s">
        <v>44</v>
      </c>
      <c r="B51" s="17"/>
      <c r="C51" s="17"/>
      <c r="D51" s="17"/>
      <c r="E51" s="170"/>
      <c r="F51" s="17">
        <f t="shared" si="23"/>
        <v>0</v>
      </c>
      <c r="G51" s="17"/>
      <c r="H51" s="18"/>
      <c r="I51" s="18">
        <f t="shared" si="5"/>
        <v>0</v>
      </c>
      <c r="J51" s="17"/>
      <c r="K51" s="17"/>
      <c r="L51" s="170">
        <f t="shared" si="6"/>
        <v>0</v>
      </c>
      <c r="M51" s="17">
        <f t="shared" si="24"/>
        <v>0</v>
      </c>
      <c r="N51" s="115"/>
    </row>
    <row r="52" spans="1:504" ht="15" x14ac:dyDescent="0.25">
      <c r="A52" s="28" t="s">
        <v>45</v>
      </c>
      <c r="B52" s="17"/>
      <c r="C52" s="17"/>
      <c r="D52" s="17"/>
      <c r="E52" s="170"/>
      <c r="F52" s="17">
        <f t="shared" si="23"/>
        <v>0</v>
      </c>
      <c r="G52" s="17"/>
      <c r="H52" s="18"/>
      <c r="I52" s="18">
        <f t="shared" si="5"/>
        <v>0</v>
      </c>
      <c r="J52" s="17"/>
      <c r="K52" s="17"/>
      <c r="L52" s="170">
        <f t="shared" si="6"/>
        <v>0</v>
      </c>
      <c r="M52" s="17">
        <f t="shared" si="24"/>
        <v>0</v>
      </c>
      <c r="N52" s="119"/>
    </row>
    <row r="53" spans="1:504" s="30" customFormat="1" ht="31.5" customHeight="1" x14ac:dyDescent="0.25">
      <c r="A53" s="28" t="s">
        <v>46</v>
      </c>
      <c r="B53" s="17"/>
      <c r="C53" s="17"/>
      <c r="D53" s="17"/>
      <c r="E53" s="170"/>
      <c r="F53" s="17">
        <f t="shared" si="23"/>
        <v>0</v>
      </c>
      <c r="G53" s="17"/>
      <c r="H53" s="18"/>
      <c r="I53" s="18">
        <f t="shared" si="5"/>
        <v>0</v>
      </c>
      <c r="J53" s="17"/>
      <c r="K53" s="17"/>
      <c r="L53" s="170">
        <f t="shared" si="6"/>
        <v>0</v>
      </c>
      <c r="M53" s="17">
        <f t="shared" si="24"/>
        <v>0</v>
      </c>
      <c r="N53" s="119"/>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c r="IV53" s="4"/>
      <c r="IW53" s="4"/>
      <c r="IX53" s="4"/>
      <c r="IY53" s="4"/>
      <c r="IZ53" s="4"/>
      <c r="JA53" s="4"/>
      <c r="JB53" s="4"/>
      <c r="JC53" s="4"/>
      <c r="JD53" s="4"/>
      <c r="JE53" s="4"/>
      <c r="JF53" s="4"/>
      <c r="JG53" s="4"/>
      <c r="JH53" s="4"/>
      <c r="JI53" s="4"/>
      <c r="JJ53" s="4"/>
      <c r="JK53" s="4"/>
      <c r="JL53" s="4"/>
      <c r="JM53" s="4"/>
      <c r="JN53" s="4"/>
      <c r="JO53" s="4"/>
      <c r="JP53" s="4"/>
      <c r="JQ53" s="4"/>
      <c r="JR53" s="4"/>
      <c r="JS53" s="4"/>
      <c r="JT53" s="4"/>
      <c r="JU53" s="4"/>
      <c r="JV53" s="4"/>
      <c r="JW53" s="4"/>
      <c r="JX53" s="4"/>
      <c r="JY53" s="4"/>
      <c r="JZ53" s="4"/>
      <c r="KA53" s="4"/>
      <c r="KB53" s="4"/>
      <c r="KC53" s="4"/>
      <c r="KD53" s="4"/>
      <c r="KE53" s="4"/>
      <c r="KF53" s="4"/>
      <c r="KG53" s="4"/>
      <c r="KH53" s="4"/>
      <c r="KI53" s="4"/>
      <c r="KJ53" s="4"/>
      <c r="KK53" s="4"/>
      <c r="KL53" s="4"/>
      <c r="KM53" s="4"/>
      <c r="KN53" s="4"/>
      <c r="KO53" s="4"/>
      <c r="KP53" s="4"/>
      <c r="KQ53" s="4"/>
      <c r="KR53" s="4"/>
      <c r="KS53" s="4"/>
      <c r="KT53" s="4"/>
      <c r="KU53" s="4"/>
      <c r="KV53" s="4"/>
      <c r="KW53" s="4"/>
      <c r="KX53" s="4"/>
      <c r="KY53" s="4"/>
      <c r="KZ53" s="4"/>
      <c r="LA53" s="4"/>
      <c r="LB53" s="4"/>
      <c r="LC53" s="4"/>
      <c r="LD53" s="4"/>
      <c r="LE53" s="4"/>
      <c r="LF53" s="4"/>
      <c r="LG53" s="4"/>
      <c r="LH53" s="4"/>
      <c r="LI53" s="4"/>
      <c r="LJ53" s="4"/>
      <c r="LK53" s="4"/>
      <c r="LL53" s="4"/>
      <c r="LM53" s="4"/>
      <c r="LN53" s="4"/>
      <c r="LO53" s="4"/>
      <c r="LP53" s="4"/>
      <c r="LQ53" s="4"/>
      <c r="LR53" s="4"/>
      <c r="LS53" s="4"/>
      <c r="LT53" s="4"/>
      <c r="LU53" s="4"/>
      <c r="LV53" s="4"/>
      <c r="LW53" s="4"/>
      <c r="LX53" s="4"/>
      <c r="LY53" s="4"/>
      <c r="LZ53" s="4"/>
      <c r="MA53" s="4"/>
      <c r="MB53" s="4"/>
      <c r="MC53" s="4"/>
      <c r="MD53" s="4"/>
      <c r="ME53" s="4"/>
      <c r="MF53" s="4"/>
      <c r="MG53" s="4"/>
      <c r="MH53" s="4"/>
      <c r="MI53" s="4"/>
      <c r="MJ53" s="4"/>
      <c r="MK53" s="4"/>
      <c r="ML53" s="4"/>
      <c r="MM53" s="4"/>
      <c r="MN53" s="4"/>
      <c r="MO53" s="4"/>
      <c r="MP53" s="4"/>
      <c r="MQ53" s="4"/>
      <c r="MR53" s="4"/>
      <c r="MS53" s="4"/>
      <c r="MT53" s="4"/>
      <c r="MU53" s="4"/>
      <c r="MV53" s="4"/>
      <c r="MW53" s="4"/>
      <c r="MX53" s="4"/>
      <c r="MY53" s="4"/>
      <c r="MZ53" s="4"/>
      <c r="NA53" s="4"/>
      <c r="NB53" s="4"/>
      <c r="NC53" s="4"/>
      <c r="ND53" s="4"/>
      <c r="NE53" s="4"/>
      <c r="NF53" s="4"/>
      <c r="NG53" s="4"/>
      <c r="NH53" s="4"/>
      <c r="NI53" s="4"/>
      <c r="NJ53" s="4"/>
      <c r="NK53" s="4"/>
      <c r="NL53" s="4"/>
      <c r="NM53" s="4"/>
      <c r="NN53" s="4"/>
      <c r="NO53" s="4"/>
      <c r="NP53" s="4"/>
      <c r="NQ53" s="4"/>
      <c r="NR53" s="4"/>
      <c r="NS53" s="4"/>
      <c r="NT53" s="4"/>
      <c r="NU53" s="4"/>
      <c r="NV53" s="4"/>
      <c r="NW53" s="4"/>
      <c r="NX53" s="4"/>
      <c r="NY53" s="4"/>
      <c r="NZ53" s="4"/>
      <c r="OA53" s="4"/>
      <c r="OB53" s="4"/>
      <c r="OC53" s="4"/>
      <c r="OD53" s="4"/>
      <c r="OE53" s="4"/>
      <c r="OF53" s="4"/>
      <c r="OG53" s="4"/>
      <c r="OH53" s="4"/>
      <c r="OI53" s="4"/>
      <c r="OJ53" s="4"/>
      <c r="OK53" s="4"/>
      <c r="OL53" s="4"/>
      <c r="OM53" s="4"/>
      <c r="ON53" s="4"/>
      <c r="OO53" s="4"/>
      <c r="OP53" s="4"/>
      <c r="OQ53" s="4"/>
      <c r="OR53" s="4"/>
      <c r="OS53" s="4"/>
      <c r="OT53" s="4"/>
      <c r="OU53" s="4"/>
      <c r="OV53" s="4"/>
      <c r="OW53" s="4"/>
      <c r="OX53" s="4"/>
      <c r="OY53" s="4"/>
      <c r="OZ53" s="4"/>
      <c r="PA53" s="4"/>
      <c r="PB53" s="4"/>
      <c r="PC53" s="4"/>
      <c r="PD53" s="4"/>
      <c r="PE53" s="4"/>
      <c r="PF53" s="4"/>
      <c r="PG53" s="4"/>
      <c r="PH53" s="4"/>
      <c r="PI53" s="4"/>
      <c r="PJ53" s="4"/>
      <c r="PK53" s="4"/>
      <c r="PL53" s="4"/>
      <c r="PM53" s="4"/>
      <c r="PN53" s="4"/>
      <c r="PO53" s="4"/>
      <c r="PP53" s="4"/>
      <c r="PQ53" s="4"/>
      <c r="PR53" s="4"/>
      <c r="PS53" s="4"/>
      <c r="PT53" s="4"/>
      <c r="PU53" s="4"/>
      <c r="PV53" s="4"/>
      <c r="PW53" s="4"/>
      <c r="PX53" s="4"/>
      <c r="PY53" s="4"/>
      <c r="PZ53" s="4"/>
      <c r="QA53" s="4"/>
      <c r="QB53" s="4"/>
      <c r="QC53" s="4"/>
      <c r="QD53" s="4"/>
      <c r="QE53" s="4"/>
      <c r="QF53" s="4"/>
      <c r="QG53" s="4"/>
      <c r="QH53" s="4"/>
      <c r="QI53" s="4"/>
      <c r="QJ53" s="4"/>
      <c r="QK53" s="4"/>
      <c r="QL53" s="4"/>
      <c r="QM53" s="4"/>
      <c r="QN53" s="4"/>
      <c r="QO53" s="4"/>
      <c r="QP53" s="4"/>
      <c r="QQ53" s="4"/>
      <c r="QR53" s="4"/>
      <c r="QS53" s="4"/>
      <c r="QT53" s="4"/>
      <c r="QU53" s="4"/>
      <c r="QV53" s="4"/>
      <c r="QW53" s="4"/>
      <c r="QX53" s="4"/>
      <c r="QY53" s="4"/>
      <c r="QZ53" s="4"/>
      <c r="RA53" s="4"/>
      <c r="RB53" s="4"/>
      <c r="RC53" s="4"/>
      <c r="RD53" s="4"/>
      <c r="RE53" s="4"/>
      <c r="RF53" s="4"/>
      <c r="RG53" s="4"/>
      <c r="RH53" s="4"/>
      <c r="RI53" s="4"/>
      <c r="RJ53" s="4"/>
      <c r="RK53" s="4"/>
      <c r="RL53" s="4"/>
      <c r="RM53" s="4"/>
      <c r="RN53" s="4"/>
      <c r="RO53" s="4"/>
      <c r="RP53" s="4"/>
      <c r="RQ53" s="4"/>
      <c r="RR53" s="4"/>
      <c r="RS53" s="4"/>
      <c r="RT53" s="4"/>
      <c r="RU53" s="4"/>
      <c r="RV53" s="4"/>
      <c r="RW53" s="4"/>
      <c r="RX53" s="4"/>
      <c r="RY53" s="4"/>
      <c r="RZ53" s="4"/>
      <c r="SA53" s="4"/>
      <c r="SB53" s="4"/>
      <c r="SC53" s="4"/>
      <c r="SD53" s="4"/>
      <c r="SE53" s="4"/>
      <c r="SF53" s="4"/>
      <c r="SG53" s="4"/>
      <c r="SH53" s="4"/>
      <c r="SI53" s="4"/>
      <c r="SJ53" s="4"/>
    </row>
    <row r="54" spans="1:504" ht="31.5" hidden="1" customHeight="1" x14ac:dyDescent="0.25">
      <c r="A54" s="31" t="s">
        <v>47</v>
      </c>
      <c r="B54" s="32"/>
      <c r="C54" s="32"/>
      <c r="D54" s="32"/>
      <c r="E54" s="170"/>
      <c r="F54" s="17">
        <f t="shared" si="23"/>
        <v>0</v>
      </c>
      <c r="G54" s="17"/>
      <c r="H54" s="18"/>
      <c r="I54" s="18">
        <f t="shared" si="5"/>
        <v>0</v>
      </c>
      <c r="J54" s="17"/>
      <c r="K54" s="17"/>
      <c r="L54" s="170">
        <f t="shared" si="6"/>
        <v>0</v>
      </c>
      <c r="M54" s="17">
        <f t="shared" si="24"/>
        <v>0</v>
      </c>
      <c r="N54" s="115"/>
    </row>
    <row r="55" spans="1:504" ht="38.25" hidden="1" x14ac:dyDescent="0.25">
      <c r="A55" s="28" t="s">
        <v>48</v>
      </c>
      <c r="B55" s="17"/>
      <c r="C55" s="17"/>
      <c r="D55" s="17"/>
      <c r="E55" s="170"/>
      <c r="F55" s="17">
        <f t="shared" si="23"/>
        <v>0</v>
      </c>
      <c r="G55" s="17"/>
      <c r="H55" s="18"/>
      <c r="I55" s="18">
        <f t="shared" si="5"/>
        <v>0</v>
      </c>
      <c r="J55" s="17"/>
      <c r="K55" s="17"/>
      <c r="L55" s="170">
        <f t="shared" si="6"/>
        <v>0</v>
      </c>
      <c r="M55" s="17">
        <f t="shared" si="24"/>
        <v>0</v>
      </c>
      <c r="N55" s="119"/>
    </row>
    <row r="56" spans="1:504" ht="15" hidden="1" x14ac:dyDescent="0.25">
      <c r="A56" s="31" t="s">
        <v>102</v>
      </c>
      <c r="B56" s="33"/>
      <c r="C56" s="33"/>
      <c r="D56" s="33"/>
      <c r="E56" s="170"/>
      <c r="F56" s="17">
        <f t="shared" si="23"/>
        <v>0</v>
      </c>
      <c r="G56" s="17"/>
      <c r="H56" s="148"/>
      <c r="I56" s="18">
        <f t="shared" si="5"/>
        <v>0</v>
      </c>
      <c r="J56" s="17"/>
      <c r="K56" s="17"/>
      <c r="L56" s="170">
        <f t="shared" si="6"/>
        <v>0</v>
      </c>
      <c r="M56" s="17">
        <f t="shared" si="24"/>
        <v>0</v>
      </c>
      <c r="N56" s="120"/>
    </row>
    <row r="57" spans="1:504" ht="15" hidden="1" x14ac:dyDescent="0.25">
      <c r="A57" s="31"/>
      <c r="B57" s="32"/>
      <c r="C57" s="32"/>
      <c r="D57" s="32"/>
      <c r="E57" s="170"/>
      <c r="F57" s="17">
        <f t="shared" si="23"/>
        <v>0</v>
      </c>
      <c r="G57" s="17"/>
      <c r="H57" s="18"/>
      <c r="I57" s="18">
        <f t="shared" si="5"/>
        <v>0</v>
      </c>
      <c r="J57" s="17"/>
      <c r="K57" s="17"/>
      <c r="L57" s="170">
        <f t="shared" si="6"/>
        <v>0</v>
      </c>
      <c r="M57" s="17">
        <f t="shared" si="24"/>
        <v>0</v>
      </c>
      <c r="N57" s="115"/>
    </row>
    <row r="58" spans="1:504" ht="31.5" hidden="1" customHeight="1" x14ac:dyDescent="0.25">
      <c r="A58" s="31" t="s">
        <v>47</v>
      </c>
      <c r="B58" s="32"/>
      <c r="C58" s="32"/>
      <c r="D58" s="32"/>
      <c r="E58" s="170"/>
      <c r="F58" s="17">
        <f t="shared" si="23"/>
        <v>0</v>
      </c>
      <c r="G58" s="17"/>
      <c r="H58" s="18"/>
      <c r="I58" s="18">
        <f t="shared" si="5"/>
        <v>0</v>
      </c>
      <c r="J58" s="17"/>
      <c r="K58" s="17"/>
      <c r="L58" s="170">
        <f t="shared" si="6"/>
        <v>0</v>
      </c>
      <c r="M58" s="17">
        <f t="shared" si="24"/>
        <v>0</v>
      </c>
      <c r="N58" s="115"/>
    </row>
    <row r="59" spans="1:504" ht="63.75" hidden="1" x14ac:dyDescent="0.25">
      <c r="A59" s="28" t="s">
        <v>50</v>
      </c>
      <c r="B59" s="17"/>
      <c r="C59" s="17"/>
      <c r="D59" s="17"/>
      <c r="E59" s="170"/>
      <c r="F59" s="17">
        <f t="shared" si="23"/>
        <v>0</v>
      </c>
      <c r="G59" s="17"/>
      <c r="H59" s="18"/>
      <c r="I59" s="18">
        <f t="shared" si="5"/>
        <v>0</v>
      </c>
      <c r="J59" s="17"/>
      <c r="K59" s="17"/>
      <c r="L59" s="170">
        <f t="shared" si="6"/>
        <v>0</v>
      </c>
      <c r="M59" s="17">
        <f t="shared" si="24"/>
        <v>0</v>
      </c>
      <c r="N59" s="119"/>
    </row>
    <row r="60" spans="1:504" ht="51" hidden="1" x14ac:dyDescent="0.25">
      <c r="A60" s="34" t="s">
        <v>51</v>
      </c>
      <c r="B60" s="35">
        <f>B61+B62+B63+B64</f>
        <v>0</v>
      </c>
      <c r="C60" s="35">
        <f t="shared" ref="C60:K60" si="27">C61+C62+C63+C64</f>
        <v>0</v>
      </c>
      <c r="D60" s="35">
        <f t="shared" ref="D60" si="28">D61+D62+D63+D64</f>
        <v>0</v>
      </c>
      <c r="E60" s="193">
        <f t="shared" si="27"/>
        <v>0</v>
      </c>
      <c r="F60" s="35">
        <f t="shared" si="23"/>
        <v>0</v>
      </c>
      <c r="G60" s="35">
        <f t="shared" si="27"/>
        <v>0</v>
      </c>
      <c r="H60" s="35">
        <f t="shared" si="27"/>
        <v>0</v>
      </c>
      <c r="I60" s="35">
        <f t="shared" si="5"/>
        <v>0</v>
      </c>
      <c r="J60" s="35">
        <f t="shared" si="27"/>
        <v>0</v>
      </c>
      <c r="K60" s="35">
        <f t="shared" si="27"/>
        <v>0</v>
      </c>
      <c r="L60" s="193">
        <f t="shared" si="6"/>
        <v>0</v>
      </c>
      <c r="M60" s="35">
        <f t="shared" si="24"/>
        <v>0</v>
      </c>
      <c r="N60" s="121"/>
    </row>
    <row r="61" spans="1:504" ht="15" hidden="1" x14ac:dyDescent="0.25">
      <c r="A61" s="28" t="s">
        <v>43</v>
      </c>
      <c r="B61" s="32"/>
      <c r="C61" s="32"/>
      <c r="D61" s="32"/>
      <c r="E61" s="194"/>
      <c r="F61" s="32">
        <f t="shared" si="23"/>
        <v>0</v>
      </c>
      <c r="G61" s="32"/>
      <c r="H61" s="150"/>
      <c r="I61" s="150">
        <f t="shared" si="5"/>
        <v>0</v>
      </c>
      <c r="J61" s="32"/>
      <c r="K61" s="32"/>
      <c r="L61" s="194">
        <f t="shared" si="6"/>
        <v>0</v>
      </c>
      <c r="M61" s="32">
        <f t="shared" si="24"/>
        <v>0</v>
      </c>
      <c r="N61" s="119"/>
    </row>
    <row r="62" spans="1:504" ht="15" hidden="1" x14ac:dyDescent="0.25">
      <c r="A62" s="28" t="s">
        <v>44</v>
      </c>
      <c r="B62" s="32"/>
      <c r="C62" s="32"/>
      <c r="D62" s="32"/>
      <c r="E62" s="194"/>
      <c r="F62" s="32">
        <f t="shared" si="23"/>
        <v>0</v>
      </c>
      <c r="G62" s="32"/>
      <c r="H62" s="150"/>
      <c r="I62" s="150">
        <f t="shared" si="5"/>
        <v>0</v>
      </c>
      <c r="J62" s="32"/>
      <c r="K62" s="32"/>
      <c r="L62" s="194">
        <f t="shared" si="6"/>
        <v>0</v>
      </c>
      <c r="M62" s="32">
        <f t="shared" si="24"/>
        <v>0</v>
      </c>
      <c r="N62" s="119"/>
    </row>
    <row r="63" spans="1:504" ht="15" hidden="1" x14ac:dyDescent="0.25">
      <c r="A63" s="28" t="s">
        <v>45</v>
      </c>
      <c r="B63" s="32"/>
      <c r="C63" s="32"/>
      <c r="D63" s="32"/>
      <c r="E63" s="194"/>
      <c r="F63" s="32">
        <f t="shared" si="23"/>
        <v>0</v>
      </c>
      <c r="G63" s="32"/>
      <c r="H63" s="150"/>
      <c r="I63" s="150">
        <f t="shared" si="5"/>
        <v>0</v>
      </c>
      <c r="J63" s="32"/>
      <c r="K63" s="32"/>
      <c r="L63" s="194">
        <f t="shared" si="6"/>
        <v>0</v>
      </c>
      <c r="M63" s="32">
        <f t="shared" si="24"/>
        <v>0</v>
      </c>
      <c r="N63" s="119"/>
    </row>
    <row r="64" spans="1:504" ht="27.75" hidden="1" customHeight="1" x14ac:dyDescent="0.25">
      <c r="A64" s="28" t="s">
        <v>46</v>
      </c>
      <c r="B64" s="32"/>
      <c r="C64" s="32"/>
      <c r="D64" s="32"/>
      <c r="E64" s="194"/>
      <c r="F64" s="32">
        <f t="shared" si="23"/>
        <v>0</v>
      </c>
      <c r="G64" s="32"/>
      <c r="H64" s="150"/>
      <c r="I64" s="150">
        <f t="shared" si="5"/>
        <v>0</v>
      </c>
      <c r="J64" s="32"/>
      <c r="K64" s="32"/>
      <c r="L64" s="194">
        <f t="shared" si="6"/>
        <v>0</v>
      </c>
      <c r="M64" s="32">
        <f t="shared" si="24"/>
        <v>0</v>
      </c>
      <c r="N64" s="119"/>
    </row>
    <row r="65" spans="1:504" ht="31.5" hidden="1" customHeight="1" x14ac:dyDescent="0.25">
      <c r="A65" s="31" t="s">
        <v>47</v>
      </c>
      <c r="B65" s="32"/>
      <c r="C65" s="32"/>
      <c r="D65" s="32"/>
      <c r="E65" s="195"/>
      <c r="F65" s="32">
        <f t="shared" si="23"/>
        <v>0</v>
      </c>
      <c r="G65" s="32"/>
      <c r="H65" s="150"/>
      <c r="I65" s="18">
        <f t="shared" si="5"/>
        <v>0</v>
      </c>
      <c r="J65" s="18"/>
      <c r="K65" s="18"/>
      <c r="L65" s="195">
        <f t="shared" si="6"/>
        <v>0</v>
      </c>
      <c r="M65" s="33">
        <f t="shared" si="24"/>
        <v>0</v>
      </c>
      <c r="N65" s="119"/>
    </row>
    <row r="66" spans="1:504" ht="46.5" customHeight="1" x14ac:dyDescent="0.25">
      <c r="A66" s="36" t="s">
        <v>52</v>
      </c>
      <c r="B66" s="27">
        <f>B67+B68+B69+B70+B71+B72+B73</f>
        <v>2660170.7000000002</v>
      </c>
      <c r="C66" s="27">
        <f t="shared" ref="C66:K66" si="29">C67+C68+C69+C70+C71+C72+C73</f>
        <v>3275900</v>
      </c>
      <c r="D66" s="27">
        <f t="shared" ref="D66" si="30">D67+D68+D69+D70+D71+D72+D73</f>
        <v>3275900</v>
      </c>
      <c r="E66" s="192">
        <f t="shared" si="29"/>
        <v>389231.8</v>
      </c>
      <c r="F66" s="27">
        <f t="shared" si="23"/>
        <v>0</v>
      </c>
      <c r="G66" s="27">
        <f t="shared" si="29"/>
        <v>0</v>
      </c>
      <c r="H66" s="27">
        <f t="shared" si="29"/>
        <v>0</v>
      </c>
      <c r="I66" s="27">
        <f t="shared" si="5"/>
        <v>0</v>
      </c>
      <c r="J66" s="27">
        <f t="shared" si="29"/>
        <v>0</v>
      </c>
      <c r="K66" s="27">
        <f t="shared" si="29"/>
        <v>0</v>
      </c>
      <c r="L66" s="192">
        <f t="shared" si="6"/>
        <v>0</v>
      </c>
      <c r="M66" s="27">
        <f t="shared" si="24"/>
        <v>3275900</v>
      </c>
      <c r="N66" s="118"/>
    </row>
    <row r="67" spans="1:504" ht="15" x14ac:dyDescent="0.25">
      <c r="A67" s="28" t="s">
        <v>53</v>
      </c>
      <c r="B67" s="17"/>
      <c r="C67" s="17"/>
      <c r="D67" s="17"/>
      <c r="E67" s="195"/>
      <c r="F67" s="17">
        <f t="shared" si="23"/>
        <v>0</v>
      </c>
      <c r="G67" s="17"/>
      <c r="H67" s="18"/>
      <c r="I67" s="18">
        <f t="shared" si="5"/>
        <v>0</v>
      </c>
      <c r="J67" s="17"/>
      <c r="K67" s="17"/>
      <c r="L67" s="170">
        <f t="shared" si="6"/>
        <v>0</v>
      </c>
      <c r="M67" s="17">
        <f t="shared" si="24"/>
        <v>0</v>
      </c>
      <c r="N67" s="115"/>
    </row>
    <row r="68" spans="1:504" ht="66" customHeight="1" x14ac:dyDescent="0.2">
      <c r="A68" s="28" t="s">
        <v>54</v>
      </c>
      <c r="B68" s="17">
        <v>2660170.7000000002</v>
      </c>
      <c r="C68" s="17">
        <v>3275900</v>
      </c>
      <c r="D68" s="17">
        <v>3275900</v>
      </c>
      <c r="E68" s="195">
        <v>389231.8</v>
      </c>
      <c r="F68" s="17">
        <f t="shared" si="23"/>
        <v>0</v>
      </c>
      <c r="G68" s="17"/>
      <c r="H68" s="18"/>
      <c r="I68" s="18">
        <f t="shared" si="5"/>
        <v>0</v>
      </c>
      <c r="J68" s="17"/>
      <c r="K68" s="17"/>
      <c r="L68" s="170">
        <f t="shared" si="6"/>
        <v>0</v>
      </c>
      <c r="M68" s="17">
        <f t="shared" si="24"/>
        <v>3275900</v>
      </c>
      <c r="N68" s="239"/>
    </row>
    <row r="69" spans="1:504" ht="15" x14ac:dyDescent="0.25">
      <c r="A69" s="28" t="s">
        <v>55</v>
      </c>
      <c r="B69" s="17"/>
      <c r="C69" s="17"/>
      <c r="D69" s="17"/>
      <c r="E69" s="195"/>
      <c r="F69" s="17">
        <f t="shared" si="23"/>
        <v>0</v>
      </c>
      <c r="G69" s="17"/>
      <c r="H69" s="18"/>
      <c r="I69" s="18">
        <f t="shared" si="5"/>
        <v>0</v>
      </c>
      <c r="J69" s="17"/>
      <c r="K69" s="17"/>
      <c r="L69" s="170">
        <f t="shared" si="6"/>
        <v>0</v>
      </c>
      <c r="M69" s="17">
        <f t="shared" si="24"/>
        <v>0</v>
      </c>
      <c r="N69" s="115"/>
    </row>
    <row r="70" spans="1:504" ht="15" x14ac:dyDescent="0.25">
      <c r="A70" s="28" t="s">
        <v>56</v>
      </c>
      <c r="B70" s="17"/>
      <c r="C70" s="17"/>
      <c r="D70" s="17"/>
      <c r="E70" s="195"/>
      <c r="F70" s="17">
        <f t="shared" si="23"/>
        <v>0</v>
      </c>
      <c r="G70" s="17"/>
      <c r="H70" s="18"/>
      <c r="I70" s="18">
        <f t="shared" si="5"/>
        <v>0</v>
      </c>
      <c r="J70" s="18"/>
      <c r="K70" s="18"/>
      <c r="L70" s="170">
        <f t="shared" si="6"/>
        <v>0</v>
      </c>
      <c r="M70" s="17">
        <f t="shared" si="24"/>
        <v>0</v>
      </c>
      <c r="N70" s="115"/>
    </row>
    <row r="71" spans="1:504" ht="15" x14ac:dyDescent="0.25">
      <c r="A71" s="28" t="s">
        <v>43</v>
      </c>
      <c r="B71" s="17"/>
      <c r="C71" s="17"/>
      <c r="D71" s="17"/>
      <c r="E71" s="195"/>
      <c r="F71" s="17">
        <f t="shared" si="23"/>
        <v>0</v>
      </c>
      <c r="G71" s="17"/>
      <c r="H71" s="18"/>
      <c r="I71" s="18">
        <f t="shared" si="5"/>
        <v>0</v>
      </c>
      <c r="J71" s="18"/>
      <c r="K71" s="18"/>
      <c r="L71" s="170">
        <f t="shared" si="6"/>
        <v>0</v>
      </c>
      <c r="M71" s="17">
        <f t="shared" si="24"/>
        <v>0</v>
      </c>
      <c r="N71" s="119"/>
    </row>
    <row r="72" spans="1:504" ht="15" x14ac:dyDescent="0.25">
      <c r="A72" s="28" t="s">
        <v>44</v>
      </c>
      <c r="B72" s="17"/>
      <c r="C72" s="17"/>
      <c r="D72" s="17"/>
      <c r="E72" s="195"/>
      <c r="F72" s="17">
        <f t="shared" si="23"/>
        <v>0</v>
      </c>
      <c r="G72" s="17"/>
      <c r="H72" s="18"/>
      <c r="I72" s="18">
        <f t="shared" ref="I72:I149" si="31">J72+K72</f>
        <v>0</v>
      </c>
      <c r="J72" s="18"/>
      <c r="K72" s="18"/>
      <c r="L72" s="170">
        <f t="shared" ref="L72:L149" si="32">I72+F72</f>
        <v>0</v>
      </c>
      <c r="M72" s="17">
        <f t="shared" si="24"/>
        <v>0</v>
      </c>
      <c r="N72" s="115"/>
    </row>
    <row r="73" spans="1:504" ht="15" x14ac:dyDescent="0.25">
      <c r="A73" s="28" t="s">
        <v>57</v>
      </c>
      <c r="B73" s="17"/>
      <c r="C73" s="17"/>
      <c r="D73" s="17"/>
      <c r="E73" s="195"/>
      <c r="F73" s="17">
        <f t="shared" si="23"/>
        <v>0</v>
      </c>
      <c r="G73" s="17"/>
      <c r="H73" s="18"/>
      <c r="I73" s="18">
        <f t="shared" si="31"/>
        <v>0</v>
      </c>
      <c r="J73" s="17"/>
      <c r="K73" s="17"/>
      <c r="L73" s="170">
        <f t="shared" si="32"/>
        <v>0</v>
      </c>
      <c r="M73" s="17">
        <f t="shared" si="24"/>
        <v>0</v>
      </c>
      <c r="N73" s="115"/>
    </row>
    <row r="74" spans="1:504" ht="76.5" customHeight="1" x14ac:dyDescent="0.2">
      <c r="A74" s="31" t="s">
        <v>47</v>
      </c>
      <c r="B74" s="32">
        <v>254905.91</v>
      </c>
      <c r="C74" s="32">
        <v>300900</v>
      </c>
      <c r="D74" s="32">
        <v>300900</v>
      </c>
      <c r="E74" s="179">
        <v>48093.7</v>
      </c>
      <c r="F74" s="32">
        <f t="shared" si="23"/>
        <v>0</v>
      </c>
      <c r="G74" s="32"/>
      <c r="H74" s="18"/>
      <c r="I74" s="18">
        <f t="shared" si="31"/>
        <v>0</v>
      </c>
      <c r="J74" s="32"/>
      <c r="K74" s="32"/>
      <c r="L74" s="194">
        <f t="shared" si="32"/>
        <v>0</v>
      </c>
      <c r="M74" s="32">
        <f t="shared" si="24"/>
        <v>300900</v>
      </c>
      <c r="N74" s="239"/>
    </row>
    <row r="75" spans="1:504" ht="61.5" customHeight="1" x14ac:dyDescent="0.25">
      <c r="A75" s="28" t="s">
        <v>58</v>
      </c>
      <c r="B75" s="33">
        <f t="shared" ref="B75:K75" si="33">B77+B78+B79+B80</f>
        <v>0</v>
      </c>
      <c r="C75" s="33">
        <f t="shared" si="33"/>
        <v>0</v>
      </c>
      <c r="D75" s="33">
        <f t="shared" ref="D75" si="34">D77+D78+D79+D80</f>
        <v>0</v>
      </c>
      <c r="E75" s="195">
        <f t="shared" si="33"/>
        <v>0</v>
      </c>
      <c r="F75" s="33">
        <f t="shared" si="23"/>
        <v>0</v>
      </c>
      <c r="G75" s="33">
        <f t="shared" si="33"/>
        <v>0</v>
      </c>
      <c r="H75" s="33">
        <f t="shared" si="33"/>
        <v>0</v>
      </c>
      <c r="I75" s="33">
        <f t="shared" si="31"/>
        <v>0</v>
      </c>
      <c r="J75" s="33">
        <f t="shared" si="33"/>
        <v>0</v>
      </c>
      <c r="K75" s="33">
        <f t="shared" si="33"/>
        <v>0</v>
      </c>
      <c r="L75" s="195">
        <f t="shared" si="32"/>
        <v>0</v>
      </c>
      <c r="M75" s="33">
        <f t="shared" si="24"/>
        <v>0</v>
      </c>
      <c r="N75" s="115"/>
    </row>
    <row r="76" spans="1:504" ht="15" hidden="1" x14ac:dyDescent="0.25">
      <c r="A76" s="31" t="s">
        <v>59</v>
      </c>
      <c r="B76" s="17"/>
      <c r="C76" s="17"/>
      <c r="D76" s="17"/>
      <c r="E76" s="195"/>
      <c r="F76" s="17">
        <f t="shared" si="23"/>
        <v>0</v>
      </c>
      <c r="G76" s="17"/>
      <c r="H76" s="18"/>
      <c r="I76" s="18">
        <f t="shared" si="31"/>
        <v>0</v>
      </c>
      <c r="J76" s="17"/>
      <c r="K76" s="17"/>
      <c r="L76" s="195">
        <f t="shared" si="32"/>
        <v>0</v>
      </c>
      <c r="M76" s="33">
        <f t="shared" si="24"/>
        <v>0</v>
      </c>
      <c r="N76" s="115"/>
    </row>
    <row r="77" spans="1:504" ht="15" hidden="1" x14ac:dyDescent="0.25">
      <c r="A77" s="28" t="s">
        <v>60</v>
      </c>
      <c r="B77" s="17"/>
      <c r="C77" s="17"/>
      <c r="D77" s="17"/>
      <c r="E77" s="196"/>
      <c r="F77" s="17">
        <f t="shared" si="23"/>
        <v>0</v>
      </c>
      <c r="G77" s="17"/>
      <c r="H77" s="18"/>
      <c r="I77" s="18">
        <f t="shared" si="31"/>
        <v>0</v>
      </c>
      <c r="J77" s="17"/>
      <c r="K77" s="17"/>
      <c r="L77" s="170">
        <f t="shared" si="32"/>
        <v>0</v>
      </c>
      <c r="M77" s="17">
        <f t="shared" si="24"/>
        <v>0</v>
      </c>
      <c r="N77" s="115"/>
    </row>
    <row r="78" spans="1:504" ht="15" hidden="1" x14ac:dyDescent="0.25">
      <c r="A78" s="28" t="s">
        <v>61</v>
      </c>
      <c r="B78" s="17"/>
      <c r="C78" s="17"/>
      <c r="D78" s="17"/>
      <c r="E78" s="196"/>
      <c r="F78" s="17">
        <f t="shared" si="23"/>
        <v>0</v>
      </c>
      <c r="G78" s="17"/>
      <c r="H78" s="18"/>
      <c r="I78" s="18">
        <f t="shared" si="31"/>
        <v>0</v>
      </c>
      <c r="J78" s="17"/>
      <c r="K78" s="17"/>
      <c r="L78" s="170">
        <f t="shared" si="32"/>
        <v>0</v>
      </c>
      <c r="M78" s="17">
        <f t="shared" si="24"/>
        <v>0</v>
      </c>
      <c r="N78" s="115"/>
    </row>
    <row r="79" spans="1:504" ht="25.5" hidden="1" x14ac:dyDescent="0.25">
      <c r="A79" s="28" t="s">
        <v>62</v>
      </c>
      <c r="B79" s="17"/>
      <c r="C79" s="17"/>
      <c r="D79" s="17"/>
      <c r="E79" s="196"/>
      <c r="F79" s="17">
        <f t="shared" si="23"/>
        <v>0</v>
      </c>
      <c r="G79" s="17"/>
      <c r="H79" s="18"/>
      <c r="I79" s="18">
        <f t="shared" si="31"/>
        <v>0</v>
      </c>
      <c r="J79" s="17"/>
      <c r="K79" s="17"/>
      <c r="L79" s="170">
        <f t="shared" si="32"/>
        <v>0</v>
      </c>
      <c r="M79" s="17">
        <f t="shared" si="24"/>
        <v>0</v>
      </c>
      <c r="N79" s="115"/>
    </row>
    <row r="80" spans="1:504" s="39" customFormat="1" ht="15" hidden="1" x14ac:dyDescent="0.25">
      <c r="A80" s="28"/>
      <c r="B80" s="17"/>
      <c r="C80" s="17"/>
      <c r="D80" s="17"/>
      <c r="E80" s="196"/>
      <c r="F80" s="17">
        <f t="shared" si="23"/>
        <v>0</v>
      </c>
      <c r="G80" s="17"/>
      <c r="H80" s="18"/>
      <c r="I80" s="18">
        <f t="shared" si="31"/>
        <v>0</v>
      </c>
      <c r="J80" s="17"/>
      <c r="K80" s="17"/>
      <c r="L80" s="195">
        <f t="shared" si="32"/>
        <v>0</v>
      </c>
      <c r="M80" s="33">
        <f t="shared" si="24"/>
        <v>0</v>
      </c>
      <c r="N80" s="115"/>
      <c r="O80" s="4"/>
      <c r="P80" s="4"/>
      <c r="Q80" s="4"/>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c r="BL80" s="38"/>
      <c r="BM80" s="38"/>
      <c r="BN80" s="38"/>
      <c r="BO80" s="38"/>
      <c r="BP80" s="38"/>
      <c r="BQ80" s="38"/>
      <c r="BR80" s="38"/>
      <c r="BS80" s="38"/>
      <c r="BT80" s="38"/>
      <c r="BU80" s="38"/>
      <c r="BV80" s="38"/>
      <c r="BW80" s="38"/>
      <c r="BX80" s="38"/>
      <c r="BY80" s="38"/>
      <c r="BZ80" s="38"/>
      <c r="CA80" s="38"/>
      <c r="CB80" s="38"/>
      <c r="CC80" s="38"/>
      <c r="CD80" s="38"/>
      <c r="CE80" s="38"/>
      <c r="CF80" s="38"/>
      <c r="CG80" s="38"/>
      <c r="CH80" s="38"/>
      <c r="CI80" s="38"/>
      <c r="CJ80" s="38"/>
      <c r="CK80" s="38"/>
      <c r="CL80" s="38"/>
      <c r="CM80" s="38"/>
      <c r="CN80" s="38"/>
      <c r="CO80" s="38"/>
      <c r="CP80" s="38"/>
      <c r="CQ80" s="38"/>
      <c r="CR80" s="38"/>
      <c r="CS80" s="38"/>
      <c r="CT80" s="38"/>
      <c r="CU80" s="38"/>
      <c r="CV80" s="38"/>
      <c r="CW80" s="38"/>
      <c r="CX80" s="38"/>
      <c r="CY80" s="38"/>
      <c r="CZ80" s="38"/>
      <c r="DA80" s="38"/>
      <c r="DB80" s="38"/>
      <c r="DC80" s="38"/>
      <c r="DD80" s="38"/>
      <c r="DE80" s="38"/>
      <c r="DF80" s="38"/>
      <c r="DG80" s="38"/>
      <c r="DH80" s="38"/>
      <c r="DI80" s="38"/>
      <c r="DJ80" s="38"/>
      <c r="DK80" s="38"/>
      <c r="DL80" s="38"/>
      <c r="DM80" s="38"/>
      <c r="DN80" s="38"/>
      <c r="DO80" s="38"/>
      <c r="DP80" s="38"/>
      <c r="DQ80" s="38"/>
      <c r="DR80" s="38"/>
      <c r="DS80" s="38"/>
      <c r="DT80" s="38"/>
      <c r="DU80" s="38"/>
      <c r="DV80" s="38"/>
      <c r="DW80" s="38"/>
      <c r="DX80" s="38"/>
      <c r="DY80" s="38"/>
      <c r="DZ80" s="38"/>
      <c r="EA80" s="38"/>
      <c r="EB80" s="38"/>
      <c r="EC80" s="38"/>
      <c r="ED80" s="38"/>
      <c r="EE80" s="38"/>
      <c r="EF80" s="38"/>
      <c r="EG80" s="38"/>
      <c r="EH80" s="38"/>
      <c r="EI80" s="38"/>
      <c r="EJ80" s="38"/>
      <c r="EK80" s="38"/>
      <c r="EL80" s="38"/>
      <c r="EM80" s="38"/>
      <c r="EN80" s="38"/>
      <c r="EO80" s="38"/>
      <c r="EP80" s="38"/>
      <c r="EQ80" s="38"/>
      <c r="ER80" s="38"/>
      <c r="ES80" s="38"/>
      <c r="ET80" s="38"/>
      <c r="EU80" s="38"/>
      <c r="EV80" s="38"/>
      <c r="EW80" s="38"/>
      <c r="EX80" s="38"/>
      <c r="EY80" s="38"/>
      <c r="EZ80" s="38"/>
      <c r="FA80" s="38"/>
      <c r="FB80" s="38"/>
      <c r="FC80" s="38"/>
      <c r="FD80" s="38"/>
      <c r="FE80" s="38"/>
      <c r="FF80" s="38"/>
      <c r="FG80" s="38"/>
      <c r="FH80" s="38"/>
      <c r="FI80" s="38"/>
      <c r="FJ80" s="38"/>
      <c r="FK80" s="38"/>
      <c r="FL80" s="38"/>
      <c r="FM80" s="38"/>
      <c r="FN80" s="38"/>
      <c r="FO80" s="38"/>
      <c r="FP80" s="38"/>
      <c r="FQ80" s="38"/>
      <c r="FR80" s="38"/>
      <c r="FS80" s="38"/>
      <c r="FT80" s="38"/>
      <c r="FU80" s="38"/>
      <c r="FV80" s="38"/>
      <c r="FW80" s="38"/>
      <c r="FX80" s="38"/>
      <c r="FY80" s="38"/>
      <c r="FZ80" s="38"/>
      <c r="GA80" s="38"/>
      <c r="GB80" s="38"/>
      <c r="GC80" s="38"/>
      <c r="GD80" s="38"/>
      <c r="GE80" s="38"/>
      <c r="GF80" s="38"/>
      <c r="GG80" s="38"/>
      <c r="GH80" s="38"/>
      <c r="GI80" s="38"/>
      <c r="GJ80" s="38"/>
      <c r="GK80" s="38"/>
      <c r="GL80" s="38"/>
      <c r="GM80" s="38"/>
      <c r="GN80" s="38"/>
      <c r="GO80" s="38"/>
      <c r="GP80" s="38"/>
      <c r="GQ80" s="38"/>
      <c r="GR80" s="38"/>
      <c r="GS80" s="38"/>
      <c r="GT80" s="38"/>
      <c r="GU80" s="38"/>
      <c r="GV80" s="38"/>
      <c r="GW80" s="38"/>
      <c r="GX80" s="38"/>
      <c r="GY80" s="38"/>
      <c r="GZ80" s="38"/>
      <c r="HA80" s="38"/>
      <c r="HB80" s="38"/>
      <c r="HC80" s="38"/>
      <c r="HD80" s="38"/>
      <c r="HE80" s="38"/>
      <c r="HF80" s="38"/>
      <c r="HG80" s="38"/>
      <c r="HH80" s="38"/>
      <c r="HI80" s="38"/>
      <c r="HJ80" s="38"/>
      <c r="HK80" s="38"/>
      <c r="HL80" s="38"/>
      <c r="HM80" s="38"/>
      <c r="HN80" s="38"/>
      <c r="HO80" s="38"/>
      <c r="HP80" s="38"/>
      <c r="HQ80" s="38"/>
      <c r="HR80" s="38"/>
      <c r="HS80" s="38"/>
      <c r="HT80" s="38"/>
      <c r="HU80" s="38"/>
      <c r="HV80" s="38"/>
      <c r="HW80" s="38"/>
      <c r="HX80" s="38"/>
      <c r="HY80" s="38"/>
      <c r="HZ80" s="38"/>
      <c r="IA80" s="38"/>
      <c r="IB80" s="38"/>
      <c r="IC80" s="38"/>
      <c r="ID80" s="38"/>
      <c r="IE80" s="38"/>
      <c r="IF80" s="38"/>
      <c r="IG80" s="38"/>
      <c r="IH80" s="38"/>
      <c r="II80" s="38"/>
      <c r="IJ80" s="38"/>
      <c r="IK80" s="38"/>
      <c r="IL80" s="38"/>
      <c r="IM80" s="38"/>
      <c r="IN80" s="38"/>
      <c r="IO80" s="38"/>
      <c r="IP80" s="38"/>
      <c r="IQ80" s="38"/>
      <c r="IR80" s="38"/>
      <c r="IS80" s="38"/>
      <c r="IT80" s="38"/>
      <c r="IU80" s="38"/>
      <c r="IV80" s="38"/>
      <c r="IW80" s="38"/>
      <c r="IX80" s="38"/>
      <c r="IY80" s="38"/>
      <c r="IZ80" s="38"/>
      <c r="JA80" s="38"/>
      <c r="JB80" s="38"/>
      <c r="JC80" s="38"/>
      <c r="JD80" s="38"/>
      <c r="JE80" s="38"/>
      <c r="JF80" s="38"/>
      <c r="JG80" s="38"/>
      <c r="JH80" s="38"/>
      <c r="JI80" s="38"/>
      <c r="JJ80" s="38"/>
      <c r="JK80" s="38"/>
      <c r="JL80" s="38"/>
      <c r="JM80" s="38"/>
      <c r="JN80" s="38"/>
      <c r="JO80" s="38"/>
      <c r="JP80" s="38"/>
      <c r="JQ80" s="38"/>
      <c r="JR80" s="38"/>
      <c r="JS80" s="38"/>
      <c r="JT80" s="38"/>
      <c r="JU80" s="38"/>
      <c r="JV80" s="38"/>
      <c r="JW80" s="38"/>
      <c r="JX80" s="38"/>
      <c r="JY80" s="38"/>
      <c r="JZ80" s="38"/>
      <c r="KA80" s="38"/>
      <c r="KB80" s="38"/>
      <c r="KC80" s="38"/>
      <c r="KD80" s="38"/>
      <c r="KE80" s="38"/>
      <c r="KF80" s="38"/>
      <c r="KG80" s="38"/>
      <c r="KH80" s="38"/>
      <c r="KI80" s="38"/>
      <c r="KJ80" s="38"/>
      <c r="KK80" s="38"/>
      <c r="KL80" s="38"/>
      <c r="KM80" s="38"/>
      <c r="KN80" s="38"/>
      <c r="KO80" s="38"/>
      <c r="KP80" s="38"/>
      <c r="KQ80" s="38"/>
      <c r="KR80" s="38"/>
      <c r="KS80" s="38"/>
      <c r="KT80" s="38"/>
      <c r="KU80" s="38"/>
      <c r="KV80" s="38"/>
      <c r="KW80" s="38"/>
      <c r="KX80" s="38"/>
      <c r="KY80" s="38"/>
      <c r="KZ80" s="38"/>
      <c r="LA80" s="38"/>
      <c r="LB80" s="38"/>
      <c r="LC80" s="38"/>
      <c r="LD80" s="38"/>
      <c r="LE80" s="38"/>
      <c r="LF80" s="38"/>
      <c r="LG80" s="38"/>
      <c r="LH80" s="38"/>
      <c r="LI80" s="38"/>
      <c r="LJ80" s="38"/>
      <c r="LK80" s="38"/>
      <c r="LL80" s="38"/>
      <c r="LM80" s="38"/>
      <c r="LN80" s="38"/>
      <c r="LO80" s="38"/>
      <c r="LP80" s="38"/>
      <c r="LQ80" s="38"/>
      <c r="LR80" s="38"/>
      <c r="LS80" s="38"/>
      <c r="LT80" s="38"/>
      <c r="LU80" s="38"/>
      <c r="LV80" s="38"/>
      <c r="LW80" s="38"/>
      <c r="LX80" s="38"/>
      <c r="LY80" s="38"/>
      <c r="LZ80" s="38"/>
      <c r="MA80" s="38"/>
      <c r="MB80" s="38"/>
      <c r="MC80" s="38"/>
      <c r="MD80" s="38"/>
      <c r="ME80" s="38"/>
      <c r="MF80" s="38"/>
      <c r="MG80" s="38"/>
      <c r="MH80" s="38"/>
      <c r="MI80" s="38"/>
      <c r="MJ80" s="38"/>
      <c r="MK80" s="38"/>
      <c r="ML80" s="38"/>
      <c r="MM80" s="38"/>
      <c r="MN80" s="38"/>
      <c r="MO80" s="38"/>
      <c r="MP80" s="38"/>
      <c r="MQ80" s="38"/>
      <c r="MR80" s="38"/>
      <c r="MS80" s="38"/>
      <c r="MT80" s="38"/>
      <c r="MU80" s="38"/>
      <c r="MV80" s="38"/>
      <c r="MW80" s="38"/>
      <c r="MX80" s="38"/>
      <c r="MY80" s="38"/>
      <c r="MZ80" s="38"/>
      <c r="NA80" s="38"/>
      <c r="NB80" s="38"/>
      <c r="NC80" s="38"/>
      <c r="ND80" s="38"/>
      <c r="NE80" s="38"/>
      <c r="NF80" s="38"/>
      <c r="NG80" s="38"/>
      <c r="NH80" s="38"/>
      <c r="NI80" s="38"/>
      <c r="NJ80" s="38"/>
      <c r="NK80" s="38"/>
      <c r="NL80" s="38"/>
      <c r="NM80" s="38"/>
      <c r="NN80" s="38"/>
      <c r="NO80" s="38"/>
      <c r="NP80" s="38"/>
      <c r="NQ80" s="38"/>
      <c r="NR80" s="38"/>
      <c r="NS80" s="38"/>
      <c r="NT80" s="38"/>
      <c r="NU80" s="38"/>
      <c r="NV80" s="38"/>
      <c r="NW80" s="38"/>
      <c r="NX80" s="38"/>
      <c r="NY80" s="38"/>
      <c r="NZ80" s="38"/>
      <c r="OA80" s="38"/>
      <c r="OB80" s="38"/>
      <c r="OC80" s="38"/>
      <c r="OD80" s="38"/>
      <c r="OE80" s="38"/>
      <c r="OF80" s="38"/>
      <c r="OG80" s="38"/>
      <c r="OH80" s="38"/>
      <c r="OI80" s="38"/>
      <c r="OJ80" s="38"/>
      <c r="OK80" s="38"/>
      <c r="OL80" s="38"/>
      <c r="OM80" s="38"/>
      <c r="ON80" s="38"/>
      <c r="OO80" s="38"/>
      <c r="OP80" s="38"/>
      <c r="OQ80" s="38"/>
      <c r="OR80" s="38"/>
      <c r="OS80" s="38"/>
      <c r="OT80" s="38"/>
      <c r="OU80" s="38"/>
      <c r="OV80" s="38"/>
      <c r="OW80" s="38"/>
      <c r="OX80" s="38"/>
      <c r="OY80" s="38"/>
      <c r="OZ80" s="38"/>
      <c r="PA80" s="38"/>
      <c r="PB80" s="38"/>
      <c r="PC80" s="38"/>
      <c r="PD80" s="38"/>
      <c r="PE80" s="38"/>
      <c r="PF80" s="38"/>
      <c r="PG80" s="38"/>
      <c r="PH80" s="38"/>
      <c r="PI80" s="38"/>
      <c r="PJ80" s="38"/>
      <c r="PK80" s="38"/>
      <c r="PL80" s="38"/>
      <c r="PM80" s="38"/>
      <c r="PN80" s="38"/>
      <c r="PO80" s="38"/>
      <c r="PP80" s="38"/>
      <c r="PQ80" s="38"/>
      <c r="PR80" s="38"/>
      <c r="PS80" s="38"/>
      <c r="PT80" s="38"/>
      <c r="PU80" s="38"/>
      <c r="PV80" s="38"/>
      <c r="PW80" s="38"/>
      <c r="PX80" s="38"/>
      <c r="PY80" s="38"/>
      <c r="PZ80" s="38"/>
      <c r="QA80" s="38"/>
      <c r="QB80" s="38"/>
      <c r="QC80" s="38"/>
      <c r="QD80" s="38"/>
      <c r="QE80" s="38"/>
      <c r="QF80" s="38"/>
      <c r="QG80" s="38"/>
      <c r="QH80" s="38"/>
      <c r="QI80" s="38"/>
      <c r="QJ80" s="38"/>
      <c r="QK80" s="38"/>
      <c r="QL80" s="38"/>
      <c r="QM80" s="38"/>
      <c r="QN80" s="38"/>
      <c r="QO80" s="38"/>
      <c r="QP80" s="38"/>
      <c r="QQ80" s="38"/>
      <c r="QR80" s="38"/>
      <c r="QS80" s="38"/>
      <c r="QT80" s="38"/>
      <c r="QU80" s="38"/>
      <c r="QV80" s="38"/>
      <c r="QW80" s="38"/>
      <c r="QX80" s="38"/>
      <c r="QY80" s="38"/>
      <c r="QZ80" s="38"/>
      <c r="RA80" s="38"/>
      <c r="RB80" s="38"/>
      <c r="RC80" s="38"/>
      <c r="RD80" s="38"/>
      <c r="RE80" s="38"/>
      <c r="RF80" s="38"/>
      <c r="RG80" s="38"/>
      <c r="RH80" s="38"/>
      <c r="RI80" s="38"/>
      <c r="RJ80" s="38"/>
      <c r="RK80" s="38"/>
      <c r="RL80" s="38"/>
      <c r="RM80" s="38"/>
      <c r="RN80" s="38"/>
      <c r="RO80" s="38"/>
      <c r="RP80" s="38"/>
      <c r="RQ80" s="38"/>
      <c r="RR80" s="38"/>
      <c r="RS80" s="38"/>
      <c r="RT80" s="38"/>
      <c r="RU80" s="38"/>
      <c r="RV80" s="38"/>
      <c r="RW80" s="38"/>
      <c r="RX80" s="38"/>
      <c r="RY80" s="38"/>
      <c r="RZ80" s="38"/>
      <c r="SA80" s="38"/>
      <c r="SB80" s="38"/>
      <c r="SC80" s="38"/>
      <c r="SD80" s="38"/>
      <c r="SE80" s="38"/>
      <c r="SF80" s="38"/>
      <c r="SG80" s="38"/>
      <c r="SH80" s="38"/>
      <c r="SI80" s="38"/>
      <c r="SJ80" s="38"/>
    </row>
    <row r="81" spans="1:14" ht="15" hidden="1" x14ac:dyDescent="0.25">
      <c r="A81" s="31" t="s">
        <v>102</v>
      </c>
      <c r="B81" s="33"/>
      <c r="C81" s="33"/>
      <c r="D81" s="33"/>
      <c r="E81" s="195"/>
      <c r="F81" s="33">
        <f t="shared" si="23"/>
        <v>0</v>
      </c>
      <c r="G81" s="33">
        <f t="shared" ref="G81:K81" si="35">SUM(G82:G88)</f>
        <v>0</v>
      </c>
      <c r="H81" s="33">
        <f t="shared" si="35"/>
        <v>0</v>
      </c>
      <c r="I81" s="33">
        <f t="shared" si="31"/>
        <v>0</v>
      </c>
      <c r="J81" s="33">
        <f t="shared" si="35"/>
        <v>0</v>
      </c>
      <c r="K81" s="33">
        <f t="shared" si="35"/>
        <v>0</v>
      </c>
      <c r="L81" s="195">
        <f t="shared" si="32"/>
        <v>0</v>
      </c>
      <c r="M81" s="33">
        <f t="shared" si="24"/>
        <v>0</v>
      </c>
      <c r="N81" s="120"/>
    </row>
    <row r="82" spans="1:14" s="4" customFormat="1" ht="15" hidden="1" x14ac:dyDescent="0.25">
      <c r="A82" s="28" t="s">
        <v>63</v>
      </c>
      <c r="B82" s="17"/>
      <c r="C82" s="17"/>
      <c r="D82" s="17"/>
      <c r="E82" s="195"/>
      <c r="F82" s="17">
        <f t="shared" si="23"/>
        <v>0</v>
      </c>
      <c r="G82" s="17"/>
      <c r="H82" s="18"/>
      <c r="I82" s="18">
        <f t="shared" si="31"/>
        <v>0</v>
      </c>
      <c r="J82" s="17"/>
      <c r="K82" s="17"/>
      <c r="L82" s="195">
        <f t="shared" si="32"/>
        <v>0</v>
      </c>
      <c r="M82" s="33">
        <f t="shared" si="24"/>
        <v>0</v>
      </c>
      <c r="N82" s="115"/>
    </row>
    <row r="83" spans="1:14" s="4" customFormat="1" ht="15" hidden="1" x14ac:dyDescent="0.25">
      <c r="A83" s="28" t="s">
        <v>64</v>
      </c>
      <c r="B83" s="17"/>
      <c r="C83" s="17"/>
      <c r="D83" s="17"/>
      <c r="E83" s="195"/>
      <c r="F83" s="17">
        <f t="shared" si="23"/>
        <v>0</v>
      </c>
      <c r="G83" s="17"/>
      <c r="H83" s="18"/>
      <c r="I83" s="18">
        <f t="shared" si="31"/>
        <v>0</v>
      </c>
      <c r="J83" s="17"/>
      <c r="K83" s="17"/>
      <c r="L83" s="195">
        <f t="shared" si="32"/>
        <v>0</v>
      </c>
      <c r="M83" s="33">
        <f t="shared" si="24"/>
        <v>0</v>
      </c>
      <c r="N83" s="115"/>
    </row>
    <row r="84" spans="1:14" s="4" customFormat="1" ht="15" hidden="1" x14ac:dyDescent="0.25">
      <c r="A84" s="28" t="s">
        <v>65</v>
      </c>
      <c r="B84" s="17"/>
      <c r="C84" s="17"/>
      <c r="D84" s="17"/>
      <c r="E84" s="195"/>
      <c r="F84" s="17">
        <f t="shared" si="23"/>
        <v>0</v>
      </c>
      <c r="G84" s="17"/>
      <c r="H84" s="18"/>
      <c r="I84" s="18">
        <f t="shared" si="31"/>
        <v>0</v>
      </c>
      <c r="J84" s="17"/>
      <c r="K84" s="17"/>
      <c r="L84" s="195">
        <f t="shared" si="32"/>
        <v>0</v>
      </c>
      <c r="M84" s="33">
        <f t="shared" si="24"/>
        <v>0</v>
      </c>
      <c r="N84" s="115"/>
    </row>
    <row r="85" spans="1:14" s="4" customFormat="1" ht="15" hidden="1" x14ac:dyDescent="0.25">
      <c r="A85" s="28" t="s">
        <v>66</v>
      </c>
      <c r="B85" s="17"/>
      <c r="C85" s="17"/>
      <c r="D85" s="17"/>
      <c r="E85" s="195"/>
      <c r="F85" s="17">
        <f t="shared" si="23"/>
        <v>0</v>
      </c>
      <c r="G85" s="17"/>
      <c r="H85" s="18"/>
      <c r="I85" s="18">
        <f t="shared" si="31"/>
        <v>0</v>
      </c>
      <c r="J85" s="17"/>
      <c r="K85" s="17"/>
      <c r="L85" s="170">
        <f t="shared" si="32"/>
        <v>0</v>
      </c>
      <c r="M85" s="17">
        <f t="shared" si="24"/>
        <v>0</v>
      </c>
      <c r="N85" s="115"/>
    </row>
    <row r="86" spans="1:14" s="4" customFormat="1" ht="15" hidden="1" x14ac:dyDescent="0.25">
      <c r="A86" s="28" t="s">
        <v>67</v>
      </c>
      <c r="B86" s="17"/>
      <c r="C86" s="17"/>
      <c r="D86" s="17"/>
      <c r="E86" s="195"/>
      <c r="F86" s="17">
        <f t="shared" si="23"/>
        <v>0</v>
      </c>
      <c r="G86" s="17"/>
      <c r="H86" s="18"/>
      <c r="I86" s="18">
        <f t="shared" si="31"/>
        <v>0</v>
      </c>
      <c r="J86" s="17"/>
      <c r="K86" s="17"/>
      <c r="L86" s="170">
        <f t="shared" si="32"/>
        <v>0</v>
      </c>
      <c r="M86" s="17">
        <f t="shared" si="24"/>
        <v>0</v>
      </c>
      <c r="N86" s="115"/>
    </row>
    <row r="87" spans="1:14" s="4" customFormat="1" ht="15" hidden="1" x14ac:dyDescent="0.25">
      <c r="A87" s="28" t="s">
        <v>68</v>
      </c>
      <c r="B87" s="17"/>
      <c r="C87" s="17"/>
      <c r="D87" s="17"/>
      <c r="E87" s="195"/>
      <c r="F87" s="17">
        <f t="shared" si="23"/>
        <v>0</v>
      </c>
      <c r="G87" s="17"/>
      <c r="H87" s="18"/>
      <c r="I87" s="18">
        <f t="shared" si="31"/>
        <v>0</v>
      </c>
      <c r="J87" s="17"/>
      <c r="K87" s="17"/>
      <c r="L87" s="195">
        <f t="shared" si="32"/>
        <v>0</v>
      </c>
      <c r="M87" s="33">
        <f t="shared" si="24"/>
        <v>0</v>
      </c>
      <c r="N87" s="115"/>
    </row>
    <row r="88" spans="1:14" s="4" customFormat="1" ht="15" hidden="1" x14ac:dyDescent="0.25">
      <c r="A88" s="28" t="s">
        <v>55</v>
      </c>
      <c r="B88" s="17"/>
      <c r="C88" s="17"/>
      <c r="D88" s="17"/>
      <c r="E88" s="195"/>
      <c r="F88" s="17">
        <f t="shared" si="23"/>
        <v>0</v>
      </c>
      <c r="G88" s="17"/>
      <c r="H88" s="18"/>
      <c r="I88" s="18">
        <f t="shared" si="31"/>
        <v>0</v>
      </c>
      <c r="J88" s="17"/>
      <c r="K88" s="17"/>
      <c r="L88" s="195">
        <f t="shared" si="32"/>
        <v>0</v>
      </c>
      <c r="M88" s="33">
        <f t="shared" si="24"/>
        <v>0</v>
      </c>
      <c r="N88" s="119"/>
    </row>
    <row r="89" spans="1:14" s="4" customFormat="1" ht="25.5" hidden="1" x14ac:dyDescent="0.25">
      <c r="A89" s="31" t="s">
        <v>47</v>
      </c>
      <c r="B89" s="32"/>
      <c r="C89" s="32"/>
      <c r="D89" s="32"/>
      <c r="E89" s="194"/>
      <c r="F89" s="17">
        <f t="shared" si="23"/>
        <v>0</v>
      </c>
      <c r="G89" s="17"/>
      <c r="H89" s="150"/>
      <c r="I89" s="18">
        <f t="shared" si="31"/>
        <v>0</v>
      </c>
      <c r="J89" s="32"/>
      <c r="K89" s="32"/>
      <c r="L89" s="195">
        <f t="shared" si="32"/>
        <v>0</v>
      </c>
      <c r="M89" s="33">
        <f t="shared" si="24"/>
        <v>0</v>
      </c>
      <c r="N89" s="115"/>
    </row>
    <row r="90" spans="1:14" s="4" customFormat="1" ht="82.5" hidden="1" customHeight="1" x14ac:dyDescent="0.25">
      <c r="A90" s="28" t="s">
        <v>69</v>
      </c>
      <c r="B90" s="33">
        <f>SUM(B91:B94)</f>
        <v>0</v>
      </c>
      <c r="C90" s="33">
        <f t="shared" ref="C90:K90" si="36">SUM(C91:C94)</f>
        <v>0</v>
      </c>
      <c r="D90" s="33">
        <f t="shared" ref="D90" si="37">SUM(D91:D94)</f>
        <v>0</v>
      </c>
      <c r="E90" s="195">
        <f t="shared" si="36"/>
        <v>0</v>
      </c>
      <c r="F90" s="33">
        <f t="shared" si="23"/>
        <v>0</v>
      </c>
      <c r="G90" s="33">
        <f t="shared" si="36"/>
        <v>0</v>
      </c>
      <c r="H90" s="33">
        <f t="shared" si="36"/>
        <v>0</v>
      </c>
      <c r="I90" s="33">
        <f t="shared" si="31"/>
        <v>0</v>
      </c>
      <c r="J90" s="33">
        <f t="shared" si="36"/>
        <v>0</v>
      </c>
      <c r="K90" s="33">
        <f t="shared" si="36"/>
        <v>0</v>
      </c>
      <c r="L90" s="195">
        <f t="shared" si="32"/>
        <v>0</v>
      </c>
      <c r="M90" s="33">
        <f t="shared" si="24"/>
        <v>0</v>
      </c>
      <c r="N90" s="120"/>
    </row>
    <row r="91" spans="1:14" s="4" customFormat="1" ht="15" hidden="1" x14ac:dyDescent="0.25">
      <c r="A91" s="31" t="s">
        <v>59</v>
      </c>
      <c r="B91" s="17"/>
      <c r="C91" s="17"/>
      <c r="D91" s="17"/>
      <c r="E91" s="195"/>
      <c r="F91" s="17">
        <f t="shared" si="23"/>
        <v>0</v>
      </c>
      <c r="G91" s="17"/>
      <c r="H91" s="18"/>
      <c r="I91" s="18">
        <f t="shared" si="31"/>
        <v>0</v>
      </c>
      <c r="J91" s="17"/>
      <c r="K91" s="17"/>
      <c r="L91" s="170">
        <f t="shared" si="32"/>
        <v>0</v>
      </c>
      <c r="M91" s="17">
        <f t="shared" si="24"/>
        <v>0</v>
      </c>
      <c r="N91" s="115"/>
    </row>
    <row r="92" spans="1:14" s="4" customFormat="1" ht="15" hidden="1" x14ac:dyDescent="0.25">
      <c r="A92" s="40"/>
      <c r="B92" s="17"/>
      <c r="C92" s="17"/>
      <c r="D92" s="17"/>
      <c r="E92" s="170"/>
      <c r="F92" s="17">
        <f t="shared" si="23"/>
        <v>0</v>
      </c>
      <c r="G92" s="17"/>
      <c r="H92" s="18"/>
      <c r="I92" s="18">
        <f t="shared" si="31"/>
        <v>0</v>
      </c>
      <c r="J92" s="17"/>
      <c r="K92" s="17"/>
      <c r="L92" s="170">
        <f t="shared" si="32"/>
        <v>0</v>
      </c>
      <c r="M92" s="17">
        <f t="shared" si="24"/>
        <v>0</v>
      </c>
      <c r="N92" s="115"/>
    </row>
    <row r="93" spans="1:14" s="4" customFormat="1" ht="15" hidden="1" x14ac:dyDescent="0.25">
      <c r="A93" s="40"/>
      <c r="B93" s="17"/>
      <c r="C93" s="17"/>
      <c r="D93" s="17"/>
      <c r="E93" s="170"/>
      <c r="F93" s="17">
        <f t="shared" si="23"/>
        <v>0</v>
      </c>
      <c r="G93" s="17"/>
      <c r="H93" s="18"/>
      <c r="I93" s="18">
        <f t="shared" si="31"/>
        <v>0</v>
      </c>
      <c r="J93" s="17"/>
      <c r="K93" s="17"/>
      <c r="L93" s="170">
        <f t="shared" si="32"/>
        <v>0</v>
      </c>
      <c r="M93" s="17">
        <f t="shared" si="24"/>
        <v>0</v>
      </c>
      <c r="N93" s="115"/>
    </row>
    <row r="94" spans="1:14" s="4" customFormat="1" ht="15" hidden="1" x14ac:dyDescent="0.25">
      <c r="A94" s="31"/>
      <c r="B94" s="17"/>
      <c r="C94" s="17"/>
      <c r="D94" s="17"/>
      <c r="E94" s="170"/>
      <c r="F94" s="17">
        <f t="shared" si="23"/>
        <v>0</v>
      </c>
      <c r="G94" s="17"/>
      <c r="H94" s="18"/>
      <c r="I94" s="18">
        <f t="shared" si="31"/>
        <v>0</v>
      </c>
      <c r="J94" s="17"/>
      <c r="K94" s="17"/>
      <c r="L94" s="170">
        <f t="shared" si="32"/>
        <v>0</v>
      </c>
      <c r="M94" s="17">
        <f t="shared" si="24"/>
        <v>0</v>
      </c>
      <c r="N94" s="115"/>
    </row>
    <row r="95" spans="1:14" s="4" customFormat="1" ht="25.5" hidden="1" x14ac:dyDescent="0.25">
      <c r="A95" s="31" t="s">
        <v>47</v>
      </c>
      <c r="B95" s="17"/>
      <c r="C95" s="17"/>
      <c r="D95" s="17"/>
      <c r="E95" s="170"/>
      <c r="F95" s="17">
        <f t="shared" si="23"/>
        <v>0</v>
      </c>
      <c r="G95" s="17"/>
      <c r="H95" s="18"/>
      <c r="I95" s="18">
        <f t="shared" si="31"/>
        <v>0</v>
      </c>
      <c r="J95" s="17"/>
      <c r="K95" s="17"/>
      <c r="L95" s="170">
        <f t="shared" si="32"/>
        <v>0</v>
      </c>
      <c r="M95" s="17">
        <f t="shared" si="24"/>
        <v>0</v>
      </c>
      <c r="N95" s="115"/>
    </row>
    <row r="96" spans="1:14" s="4" customFormat="1" ht="15" x14ac:dyDescent="0.25">
      <c r="A96" s="31"/>
      <c r="B96" s="17"/>
      <c r="C96" s="17"/>
      <c r="D96" s="17"/>
      <c r="E96" s="170"/>
      <c r="F96" s="17">
        <f t="shared" si="23"/>
        <v>0</v>
      </c>
      <c r="G96" s="17"/>
      <c r="H96" s="18"/>
      <c r="I96" s="18">
        <f t="shared" si="31"/>
        <v>0</v>
      </c>
      <c r="J96" s="17"/>
      <c r="K96" s="17"/>
      <c r="L96" s="170">
        <f t="shared" si="32"/>
        <v>0</v>
      </c>
      <c r="M96" s="17">
        <f t="shared" si="24"/>
        <v>0</v>
      </c>
      <c r="N96" s="115"/>
    </row>
    <row r="97" spans="1:14" s="4" customFormat="1" ht="74.25" customHeight="1" x14ac:dyDescent="0.25">
      <c r="A97" s="41" t="s">
        <v>70</v>
      </c>
      <c r="B97" s="42">
        <f>SUM(B98:B104)</f>
        <v>789217.08</v>
      </c>
      <c r="C97" s="42">
        <f t="shared" ref="C97:K97" si="38">SUM(C98:C104)</f>
        <v>988800</v>
      </c>
      <c r="D97" s="42">
        <f t="shared" ref="D97" si="39">SUM(D98:D104)</f>
        <v>988800</v>
      </c>
      <c r="E97" s="197">
        <f t="shared" si="38"/>
        <v>54636.5</v>
      </c>
      <c r="F97" s="42">
        <f t="shared" si="23"/>
        <v>0</v>
      </c>
      <c r="G97" s="42">
        <f t="shared" si="38"/>
        <v>0</v>
      </c>
      <c r="H97" s="42">
        <f t="shared" si="38"/>
        <v>0</v>
      </c>
      <c r="I97" s="42">
        <f t="shared" si="31"/>
        <v>0</v>
      </c>
      <c r="J97" s="42">
        <f t="shared" si="38"/>
        <v>0</v>
      </c>
      <c r="K97" s="42">
        <f t="shared" si="38"/>
        <v>0</v>
      </c>
      <c r="L97" s="197">
        <f t="shared" si="32"/>
        <v>0</v>
      </c>
      <c r="M97" s="42">
        <f t="shared" si="24"/>
        <v>988800</v>
      </c>
      <c r="N97" s="122"/>
    </row>
    <row r="98" spans="1:14" s="4" customFormat="1" ht="15" x14ac:dyDescent="0.25">
      <c r="A98" s="28" t="s">
        <v>53</v>
      </c>
      <c r="B98" s="17"/>
      <c r="C98" s="17"/>
      <c r="D98" s="17"/>
      <c r="E98" s="170"/>
      <c r="F98" s="17">
        <f t="shared" si="23"/>
        <v>0</v>
      </c>
      <c r="G98" s="17"/>
      <c r="H98" s="18"/>
      <c r="I98" s="18">
        <f t="shared" si="31"/>
        <v>0</v>
      </c>
      <c r="J98" s="17"/>
      <c r="K98" s="17"/>
      <c r="L98" s="170">
        <f t="shared" si="32"/>
        <v>0</v>
      </c>
      <c r="M98" s="17">
        <f t="shared" si="24"/>
        <v>0</v>
      </c>
      <c r="N98" s="115"/>
    </row>
    <row r="99" spans="1:14" s="4" customFormat="1" ht="93" customHeight="1" x14ac:dyDescent="0.25">
      <c r="A99" s="28" t="s">
        <v>54</v>
      </c>
      <c r="B99" s="17">
        <v>789217.08</v>
      </c>
      <c r="C99" s="17">
        <v>988800</v>
      </c>
      <c r="D99" s="17">
        <v>988800</v>
      </c>
      <c r="E99" s="170">
        <v>54636.5</v>
      </c>
      <c r="F99" s="17">
        <f t="shared" si="23"/>
        <v>0</v>
      </c>
      <c r="G99" s="17"/>
      <c r="H99" s="18"/>
      <c r="I99" s="18">
        <f t="shared" si="31"/>
        <v>0</v>
      </c>
      <c r="J99" s="17"/>
      <c r="K99" s="17"/>
      <c r="L99" s="170">
        <f t="shared" si="32"/>
        <v>0</v>
      </c>
      <c r="M99" s="17">
        <f t="shared" si="24"/>
        <v>988800</v>
      </c>
      <c r="N99" s="241"/>
    </row>
    <row r="100" spans="1:14" s="4" customFormat="1" ht="15" x14ac:dyDescent="0.25">
      <c r="A100" s="28" t="s">
        <v>55</v>
      </c>
      <c r="B100" s="17"/>
      <c r="C100" s="17"/>
      <c r="D100" s="17"/>
      <c r="E100" s="170"/>
      <c r="F100" s="17">
        <f t="shared" si="23"/>
        <v>0</v>
      </c>
      <c r="G100" s="17"/>
      <c r="H100" s="18"/>
      <c r="I100" s="18">
        <f t="shared" si="31"/>
        <v>0</v>
      </c>
      <c r="J100" s="17"/>
      <c r="K100" s="17"/>
      <c r="L100" s="170">
        <f t="shared" si="32"/>
        <v>0</v>
      </c>
      <c r="M100" s="17">
        <f t="shared" si="24"/>
        <v>0</v>
      </c>
      <c r="N100" s="115"/>
    </row>
    <row r="101" spans="1:14" s="4" customFormat="1" ht="15" x14ac:dyDescent="0.25">
      <c r="A101" s="28" t="s">
        <v>56</v>
      </c>
      <c r="B101" s="17"/>
      <c r="C101" s="17"/>
      <c r="D101" s="17"/>
      <c r="E101" s="170"/>
      <c r="F101" s="17">
        <f t="shared" si="23"/>
        <v>0</v>
      </c>
      <c r="G101" s="17"/>
      <c r="H101" s="18"/>
      <c r="I101" s="18">
        <f t="shared" si="31"/>
        <v>0</v>
      </c>
      <c r="J101" s="17"/>
      <c r="K101" s="17"/>
      <c r="L101" s="170">
        <f t="shared" si="32"/>
        <v>0</v>
      </c>
      <c r="M101" s="17">
        <f t="shared" si="24"/>
        <v>0</v>
      </c>
      <c r="N101" s="115"/>
    </row>
    <row r="102" spans="1:14" s="4" customFormat="1" ht="15" x14ac:dyDescent="0.25">
      <c r="A102" s="28" t="s">
        <v>43</v>
      </c>
      <c r="B102" s="17"/>
      <c r="C102" s="17"/>
      <c r="D102" s="17"/>
      <c r="E102" s="170"/>
      <c r="F102" s="17">
        <f t="shared" si="23"/>
        <v>0</v>
      </c>
      <c r="G102" s="17"/>
      <c r="H102" s="18"/>
      <c r="I102" s="18">
        <f t="shared" si="31"/>
        <v>0</v>
      </c>
      <c r="J102" s="17"/>
      <c r="K102" s="17"/>
      <c r="L102" s="170">
        <f t="shared" si="32"/>
        <v>0</v>
      </c>
      <c r="M102" s="17">
        <f t="shared" si="24"/>
        <v>0</v>
      </c>
      <c r="N102" s="119"/>
    </row>
    <row r="103" spans="1:14" s="4" customFormat="1" ht="15" x14ac:dyDescent="0.25">
      <c r="A103" s="28" t="s">
        <v>44</v>
      </c>
      <c r="B103" s="17"/>
      <c r="C103" s="17"/>
      <c r="D103" s="17"/>
      <c r="E103" s="170"/>
      <c r="F103" s="17">
        <f t="shared" si="23"/>
        <v>0</v>
      </c>
      <c r="G103" s="17"/>
      <c r="H103" s="18"/>
      <c r="I103" s="18">
        <f t="shared" si="31"/>
        <v>0</v>
      </c>
      <c r="J103" s="17"/>
      <c r="K103" s="17"/>
      <c r="L103" s="170">
        <f t="shared" si="32"/>
        <v>0</v>
      </c>
      <c r="M103" s="17">
        <f t="shared" si="24"/>
        <v>0</v>
      </c>
      <c r="N103" s="119"/>
    </row>
    <row r="104" spans="1:14" s="4" customFormat="1" ht="15" x14ac:dyDescent="0.25">
      <c r="A104" s="28" t="s">
        <v>57</v>
      </c>
      <c r="B104" s="17"/>
      <c r="C104" s="17"/>
      <c r="D104" s="17"/>
      <c r="E104" s="170"/>
      <c r="F104" s="17">
        <f t="shared" si="23"/>
        <v>0</v>
      </c>
      <c r="G104" s="17"/>
      <c r="H104" s="18"/>
      <c r="I104" s="18">
        <f t="shared" si="31"/>
        <v>0</v>
      </c>
      <c r="J104" s="17"/>
      <c r="K104" s="17"/>
      <c r="L104" s="170">
        <f>I104+F104</f>
        <v>0</v>
      </c>
      <c r="M104" s="17">
        <f t="shared" si="24"/>
        <v>0</v>
      </c>
      <c r="N104" s="119"/>
    </row>
    <row r="105" spans="1:14" s="4" customFormat="1" ht="30.75" customHeight="1" x14ac:dyDescent="0.25">
      <c r="A105" s="31" t="s">
        <v>47</v>
      </c>
      <c r="B105" s="32">
        <v>61995.12</v>
      </c>
      <c r="C105" s="17">
        <v>90800</v>
      </c>
      <c r="D105" s="17">
        <v>90800</v>
      </c>
      <c r="E105" s="232">
        <v>7226.53</v>
      </c>
      <c r="F105" s="17">
        <f t="shared" si="23"/>
        <v>0</v>
      </c>
      <c r="G105" s="17">
        <v>0</v>
      </c>
      <c r="H105" s="18"/>
      <c r="I105" s="18">
        <f t="shared" si="31"/>
        <v>0</v>
      </c>
      <c r="J105" s="17"/>
      <c r="K105" s="17"/>
      <c r="L105" s="170">
        <f t="shared" si="32"/>
        <v>0</v>
      </c>
      <c r="M105" s="17">
        <f t="shared" si="24"/>
        <v>90800</v>
      </c>
      <c r="N105" s="240"/>
    </row>
    <row r="106" spans="1:14" s="4" customFormat="1" ht="15" x14ac:dyDescent="0.25">
      <c r="A106" s="28"/>
      <c r="B106" s="17"/>
      <c r="C106" s="17"/>
      <c r="D106" s="17"/>
      <c r="E106" s="170"/>
      <c r="F106" s="17">
        <f t="shared" si="23"/>
        <v>0</v>
      </c>
      <c r="G106" s="17"/>
      <c r="H106" s="18"/>
      <c r="I106" s="18">
        <f t="shared" si="31"/>
        <v>0</v>
      </c>
      <c r="J106" s="17"/>
      <c r="K106" s="17"/>
      <c r="L106" s="170">
        <f t="shared" si="32"/>
        <v>0</v>
      </c>
      <c r="M106" s="17">
        <f t="shared" si="24"/>
        <v>0</v>
      </c>
      <c r="N106" s="115"/>
    </row>
    <row r="107" spans="1:14" s="4" customFormat="1" ht="32.25" customHeight="1" x14ac:dyDescent="0.25">
      <c r="A107" s="28" t="s">
        <v>71</v>
      </c>
      <c r="B107" s="17"/>
      <c r="C107" s="17"/>
      <c r="D107" s="17"/>
      <c r="E107" s="170"/>
      <c r="F107" s="17">
        <f t="shared" si="23"/>
        <v>0</v>
      </c>
      <c r="G107" s="17"/>
      <c r="H107" s="18"/>
      <c r="I107" s="18">
        <f t="shared" si="31"/>
        <v>0</v>
      </c>
      <c r="J107" s="17"/>
      <c r="K107" s="17"/>
      <c r="L107" s="170">
        <f t="shared" si="32"/>
        <v>0</v>
      </c>
      <c r="M107" s="17">
        <f t="shared" si="24"/>
        <v>0</v>
      </c>
      <c r="N107" s="115"/>
    </row>
    <row r="108" spans="1:14" s="4" customFormat="1" ht="45" customHeight="1" x14ac:dyDescent="0.25">
      <c r="A108" s="28" t="s">
        <v>72</v>
      </c>
      <c r="B108" s="17"/>
      <c r="C108" s="17"/>
      <c r="D108" s="17"/>
      <c r="E108" s="170"/>
      <c r="F108" s="17">
        <f t="shared" si="23"/>
        <v>0</v>
      </c>
      <c r="G108" s="17"/>
      <c r="H108" s="18"/>
      <c r="I108" s="18">
        <f t="shared" si="31"/>
        <v>0</v>
      </c>
      <c r="J108" s="17"/>
      <c r="K108" s="17"/>
      <c r="L108" s="170">
        <f t="shared" si="32"/>
        <v>0</v>
      </c>
      <c r="M108" s="17">
        <f t="shared" si="24"/>
        <v>0</v>
      </c>
      <c r="N108" s="115"/>
    </row>
    <row r="109" spans="1:14" s="4" customFormat="1" ht="33" customHeight="1" x14ac:dyDescent="0.25">
      <c r="A109" s="31" t="s">
        <v>47</v>
      </c>
      <c r="B109" s="17"/>
      <c r="C109" s="17"/>
      <c r="D109" s="17"/>
      <c r="E109" s="170"/>
      <c r="F109" s="17">
        <f t="shared" si="23"/>
        <v>0</v>
      </c>
      <c r="G109" s="17"/>
      <c r="H109" s="18"/>
      <c r="I109" s="18">
        <f t="shared" si="31"/>
        <v>0</v>
      </c>
      <c r="J109" s="17"/>
      <c r="K109" s="17"/>
      <c r="L109" s="170">
        <f t="shared" si="32"/>
        <v>0</v>
      </c>
      <c r="M109" s="17">
        <f t="shared" si="24"/>
        <v>0</v>
      </c>
      <c r="N109" s="115"/>
    </row>
    <row r="110" spans="1:14" s="4" customFormat="1" ht="61.5" customHeight="1" x14ac:dyDescent="0.25">
      <c r="A110" s="28" t="s">
        <v>73</v>
      </c>
      <c r="B110" s="17">
        <f>B112+B113+B114</f>
        <v>0</v>
      </c>
      <c r="C110" s="17">
        <f t="shared" ref="C110:K110" si="40">C112+C113+C114</f>
        <v>0</v>
      </c>
      <c r="D110" s="17">
        <f t="shared" ref="D110" si="41">D112+D113+D114</f>
        <v>0</v>
      </c>
      <c r="E110" s="170">
        <f t="shared" si="40"/>
        <v>0</v>
      </c>
      <c r="F110" s="17">
        <f t="shared" ref="F110:F187" si="42">G110+H110</f>
        <v>0</v>
      </c>
      <c r="G110" s="17">
        <f t="shared" si="40"/>
        <v>0</v>
      </c>
      <c r="H110" s="17">
        <f t="shared" si="40"/>
        <v>0</v>
      </c>
      <c r="I110" s="17">
        <f t="shared" si="31"/>
        <v>0</v>
      </c>
      <c r="J110" s="17">
        <f t="shared" si="40"/>
        <v>0</v>
      </c>
      <c r="K110" s="17">
        <f t="shared" si="40"/>
        <v>0</v>
      </c>
      <c r="L110" s="170">
        <f t="shared" si="32"/>
        <v>0</v>
      </c>
      <c r="M110" s="17">
        <f t="shared" ref="M110:M187" si="43">D110+L110</f>
        <v>0</v>
      </c>
      <c r="N110" s="120"/>
    </row>
    <row r="111" spans="1:14" s="4" customFormat="1" ht="21" customHeight="1" x14ac:dyDescent="0.25">
      <c r="A111" s="31" t="s">
        <v>59</v>
      </c>
      <c r="B111" s="17"/>
      <c r="C111" s="17"/>
      <c r="D111" s="17"/>
      <c r="E111" s="170"/>
      <c r="F111" s="17">
        <f t="shared" si="42"/>
        <v>0</v>
      </c>
      <c r="G111" s="17"/>
      <c r="H111" s="18"/>
      <c r="I111" s="18">
        <f t="shared" si="31"/>
        <v>0</v>
      </c>
      <c r="J111" s="17"/>
      <c r="K111" s="17"/>
      <c r="L111" s="170">
        <f t="shared" si="32"/>
        <v>0</v>
      </c>
      <c r="M111" s="17">
        <f t="shared" si="43"/>
        <v>0</v>
      </c>
      <c r="N111" s="115"/>
    </row>
    <row r="112" spans="1:14" s="4" customFormat="1" ht="38.25" x14ac:dyDescent="0.25">
      <c r="A112" s="28" t="s">
        <v>74</v>
      </c>
      <c r="B112" s="17"/>
      <c r="C112" s="17"/>
      <c r="D112" s="17"/>
      <c r="E112" s="170"/>
      <c r="F112" s="17">
        <f t="shared" si="42"/>
        <v>0</v>
      </c>
      <c r="G112" s="17"/>
      <c r="H112" s="18"/>
      <c r="I112" s="18">
        <f t="shared" si="31"/>
        <v>0</v>
      </c>
      <c r="J112" s="17"/>
      <c r="K112" s="17"/>
      <c r="L112" s="170">
        <f t="shared" si="32"/>
        <v>0</v>
      </c>
      <c r="M112" s="17">
        <f t="shared" si="43"/>
        <v>0</v>
      </c>
      <c r="N112" s="115"/>
    </row>
    <row r="113" spans="1:14" s="4" customFormat="1" ht="15" x14ac:dyDescent="0.25">
      <c r="A113" s="28" t="s">
        <v>75</v>
      </c>
      <c r="B113" s="17"/>
      <c r="C113" s="17"/>
      <c r="D113" s="17"/>
      <c r="E113" s="170"/>
      <c r="F113" s="17">
        <f t="shared" si="42"/>
        <v>0</v>
      </c>
      <c r="G113" s="17"/>
      <c r="H113" s="18"/>
      <c r="I113" s="18">
        <f t="shared" si="31"/>
        <v>0</v>
      </c>
      <c r="J113" s="17"/>
      <c r="K113" s="17"/>
      <c r="L113" s="170">
        <f t="shared" si="32"/>
        <v>0</v>
      </c>
      <c r="M113" s="17">
        <f t="shared" si="43"/>
        <v>0</v>
      </c>
      <c r="N113" s="119"/>
    </row>
    <row r="114" spans="1:14" s="4" customFormat="1" ht="25.5" x14ac:dyDescent="0.25">
      <c r="A114" s="28" t="s">
        <v>76</v>
      </c>
      <c r="B114" s="17"/>
      <c r="C114" s="17"/>
      <c r="D114" s="17"/>
      <c r="E114" s="170"/>
      <c r="F114" s="17">
        <f t="shared" si="42"/>
        <v>0</v>
      </c>
      <c r="G114" s="17"/>
      <c r="H114" s="18"/>
      <c r="I114" s="18">
        <f t="shared" si="31"/>
        <v>0</v>
      </c>
      <c r="J114" s="17"/>
      <c r="K114" s="17"/>
      <c r="L114" s="170">
        <f t="shared" si="32"/>
        <v>0</v>
      </c>
      <c r="M114" s="17">
        <f t="shared" si="43"/>
        <v>0</v>
      </c>
      <c r="N114" s="119"/>
    </row>
    <row r="115" spans="1:14" s="4" customFormat="1" ht="27.75" customHeight="1" x14ac:dyDescent="0.25">
      <c r="A115" s="31" t="s">
        <v>47</v>
      </c>
      <c r="B115" s="17"/>
      <c r="C115" s="17"/>
      <c r="D115" s="17"/>
      <c r="E115" s="170"/>
      <c r="F115" s="17">
        <f t="shared" si="42"/>
        <v>0</v>
      </c>
      <c r="G115" s="17"/>
      <c r="H115" s="18"/>
      <c r="I115" s="18">
        <f t="shared" si="31"/>
        <v>0</v>
      </c>
      <c r="J115" s="17"/>
      <c r="K115" s="17"/>
      <c r="L115" s="170">
        <f t="shared" si="32"/>
        <v>0</v>
      </c>
      <c r="M115" s="17">
        <f t="shared" si="43"/>
        <v>0</v>
      </c>
      <c r="N115" s="115"/>
    </row>
    <row r="116" spans="1:14" s="4" customFormat="1" ht="53.25" customHeight="1" x14ac:dyDescent="0.25">
      <c r="A116" s="74" t="s">
        <v>77</v>
      </c>
      <c r="B116" s="75">
        <f>B118+B119+B120+B121+B122+B123+B124+B125+B126</f>
        <v>6653969.4800000004</v>
      </c>
      <c r="C116" s="75">
        <f t="shared" ref="C116:D116" si="44">C118+C119+C120+C121+C122+C123+C124+C125+C126+C120</f>
        <v>3851287.64</v>
      </c>
      <c r="D116" s="75">
        <f t="shared" si="44"/>
        <v>4211957.04</v>
      </c>
      <c r="E116" s="198">
        <f>E118+E119+E120+E121+E122+E123+E124+E125+E126</f>
        <v>214321.77</v>
      </c>
      <c r="F116" s="75">
        <f t="shared" si="42"/>
        <v>8.69</v>
      </c>
      <c r="G116" s="75">
        <f>G118+G119+G120+G121+G122+G123+G124+G125+G126</f>
        <v>0</v>
      </c>
      <c r="H116" s="75">
        <f>H118+H119+H120+H121+H122+H123+H124+H125+H126</f>
        <v>8.69</v>
      </c>
      <c r="I116" s="75">
        <f t="shared" si="31"/>
        <v>-273988.69</v>
      </c>
      <c r="J116" s="75">
        <f t="shared" ref="J116:K116" si="45">J118+J119+J120+J121+J122+J123+J124+J125+J126</f>
        <v>0</v>
      </c>
      <c r="K116" s="75">
        <f t="shared" si="45"/>
        <v>-273988.69</v>
      </c>
      <c r="L116" s="198">
        <f t="shared" si="32"/>
        <v>-273980</v>
      </c>
      <c r="M116" s="75">
        <f t="shared" si="43"/>
        <v>3937977.04</v>
      </c>
      <c r="N116" s="133"/>
    </row>
    <row r="117" spans="1:14" s="4" customFormat="1" ht="19.5" customHeight="1" x14ac:dyDescent="0.25">
      <c r="A117" s="165" t="s">
        <v>59</v>
      </c>
      <c r="B117" s="32"/>
      <c r="C117" s="32"/>
      <c r="D117" s="32"/>
      <c r="E117" s="194"/>
      <c r="F117" s="32">
        <f t="shared" si="42"/>
        <v>0</v>
      </c>
      <c r="G117" s="32"/>
      <c r="H117" s="150"/>
      <c r="I117" s="150">
        <f t="shared" si="31"/>
        <v>0</v>
      </c>
      <c r="J117" s="150"/>
      <c r="K117" s="150"/>
      <c r="L117" s="198">
        <f t="shared" si="32"/>
        <v>0</v>
      </c>
      <c r="M117" s="75">
        <f t="shared" si="43"/>
        <v>0</v>
      </c>
      <c r="N117" s="119"/>
    </row>
    <row r="118" spans="1:14" s="4" customFormat="1" ht="47.25" customHeight="1" x14ac:dyDescent="0.25">
      <c r="A118" s="74" t="s">
        <v>78</v>
      </c>
      <c r="B118" s="32">
        <v>72674.5</v>
      </c>
      <c r="C118" s="32">
        <v>85000</v>
      </c>
      <c r="D118" s="32">
        <v>85000</v>
      </c>
      <c r="E118" s="179">
        <v>12417.46</v>
      </c>
      <c r="F118" s="32">
        <f>G118+H118</f>
        <v>0</v>
      </c>
      <c r="G118" s="32"/>
      <c r="H118" s="150"/>
      <c r="I118" s="150">
        <f t="shared" si="31"/>
        <v>0</v>
      </c>
      <c r="J118" s="32"/>
      <c r="K118" s="32"/>
      <c r="L118" s="194">
        <f t="shared" si="32"/>
        <v>0</v>
      </c>
      <c r="M118" s="32">
        <f t="shared" si="43"/>
        <v>85000</v>
      </c>
      <c r="N118" s="172"/>
    </row>
    <row r="119" spans="1:14" s="4" customFormat="1" ht="34.5" customHeight="1" x14ac:dyDescent="0.25">
      <c r="A119" s="74" t="s">
        <v>79</v>
      </c>
      <c r="B119" s="32"/>
      <c r="C119" s="32"/>
      <c r="D119" s="32"/>
      <c r="E119" s="198"/>
      <c r="F119" s="32">
        <f t="shared" si="42"/>
        <v>0</v>
      </c>
      <c r="G119" s="32"/>
      <c r="H119" s="150"/>
      <c r="I119" s="150">
        <f t="shared" si="31"/>
        <v>0</v>
      </c>
      <c r="J119" s="32"/>
      <c r="K119" s="32"/>
      <c r="L119" s="194">
        <f t="shared" si="32"/>
        <v>0</v>
      </c>
      <c r="M119" s="32">
        <f t="shared" si="43"/>
        <v>0</v>
      </c>
      <c r="N119" s="119"/>
    </row>
    <row r="120" spans="1:14" s="4" customFormat="1" ht="42" customHeight="1" x14ac:dyDescent="0.25">
      <c r="A120" s="44" t="s">
        <v>80</v>
      </c>
      <c r="B120" s="45">
        <v>5509.87</v>
      </c>
      <c r="C120" s="45">
        <v>0</v>
      </c>
      <c r="D120" s="45">
        <v>0</v>
      </c>
      <c r="E120" s="45">
        <v>0</v>
      </c>
      <c r="F120" s="45">
        <f t="shared" si="42"/>
        <v>0</v>
      </c>
      <c r="G120" s="45"/>
      <c r="H120" s="151"/>
      <c r="I120" s="151">
        <f t="shared" si="31"/>
        <v>0</v>
      </c>
      <c r="J120" s="151"/>
      <c r="K120" s="45"/>
      <c r="L120" s="199">
        <f t="shared" si="32"/>
        <v>0</v>
      </c>
      <c r="M120" s="45">
        <f>D120+L120</f>
        <v>0</v>
      </c>
    </row>
    <row r="121" spans="1:14" s="4" customFormat="1" ht="41.25" customHeight="1" x14ac:dyDescent="0.25">
      <c r="A121" s="28" t="s">
        <v>81</v>
      </c>
      <c r="B121" s="17"/>
      <c r="C121" s="17"/>
      <c r="D121" s="17"/>
      <c r="E121" s="170"/>
      <c r="F121" s="17">
        <f t="shared" si="42"/>
        <v>0</v>
      </c>
      <c r="G121" s="17"/>
      <c r="H121" s="18"/>
      <c r="I121" s="18">
        <f t="shared" si="31"/>
        <v>0</v>
      </c>
      <c r="J121" s="17"/>
      <c r="K121" s="17"/>
      <c r="L121" s="170">
        <f t="shared" si="32"/>
        <v>0</v>
      </c>
      <c r="M121" s="17">
        <f t="shared" si="43"/>
        <v>0</v>
      </c>
      <c r="N121" s="115"/>
    </row>
    <row r="122" spans="1:14" s="4" customFormat="1" ht="59.25" customHeight="1" x14ac:dyDescent="0.25">
      <c r="A122" s="28" t="s">
        <v>82</v>
      </c>
      <c r="B122" s="17">
        <v>434423.81</v>
      </c>
      <c r="C122" s="17">
        <v>684500</v>
      </c>
      <c r="D122" s="17">
        <v>744500</v>
      </c>
      <c r="E122" s="170">
        <v>34555.31</v>
      </c>
      <c r="F122" s="17">
        <f t="shared" si="42"/>
        <v>0</v>
      </c>
      <c r="G122" s="17"/>
      <c r="H122" s="18"/>
      <c r="I122" s="18">
        <f t="shared" si="31"/>
        <v>0</v>
      </c>
      <c r="J122" s="17"/>
      <c r="K122" s="17"/>
      <c r="L122" s="170">
        <f t="shared" si="32"/>
        <v>0</v>
      </c>
      <c r="M122" s="17">
        <f t="shared" si="43"/>
        <v>744500</v>
      </c>
      <c r="N122" s="241"/>
    </row>
    <row r="123" spans="1:14" s="4" customFormat="1" ht="195.75" customHeight="1" x14ac:dyDescent="0.2">
      <c r="A123" s="28" t="s">
        <v>75</v>
      </c>
      <c r="B123" s="17">
        <f>5480634.65-15675.06</f>
        <v>5464959.5900000008</v>
      </c>
      <c r="C123" s="17">
        <f>2509172.64-3500</f>
        <v>2505672.64</v>
      </c>
      <c r="D123" s="17">
        <v>2806342.04</v>
      </c>
      <c r="E123" s="17">
        <v>112469.32</v>
      </c>
      <c r="F123" s="17">
        <f>G123+H123</f>
        <v>8.69</v>
      </c>
      <c r="G123" s="17"/>
      <c r="H123" s="17">
        <v>8.69</v>
      </c>
      <c r="I123" s="18">
        <f t="shared" si="31"/>
        <v>-273988.69</v>
      </c>
      <c r="J123" s="17"/>
      <c r="K123" s="17">
        <v>-273988.69</v>
      </c>
      <c r="L123" s="170">
        <f t="shared" si="32"/>
        <v>-273980</v>
      </c>
      <c r="M123" s="17">
        <f>D123+L123</f>
        <v>2532362.04</v>
      </c>
      <c r="N123" s="242" t="s">
        <v>230</v>
      </c>
    </row>
    <row r="124" spans="1:14" s="4" customFormat="1" ht="30" customHeight="1" x14ac:dyDescent="0.25">
      <c r="A124" s="28" t="s">
        <v>83</v>
      </c>
      <c r="B124" s="17"/>
      <c r="C124" s="17"/>
      <c r="D124" s="17"/>
      <c r="E124" s="170"/>
      <c r="F124" s="17">
        <f t="shared" si="42"/>
        <v>0</v>
      </c>
      <c r="G124" s="17"/>
      <c r="H124" s="18"/>
      <c r="I124" s="18">
        <f t="shared" si="31"/>
        <v>0</v>
      </c>
      <c r="J124" s="17"/>
      <c r="K124" s="17"/>
      <c r="L124" s="170">
        <f t="shared" si="32"/>
        <v>0</v>
      </c>
      <c r="M124" s="17">
        <f t="shared" si="43"/>
        <v>0</v>
      </c>
      <c r="N124" s="119"/>
    </row>
    <row r="125" spans="1:14" s="4" customFormat="1" ht="36" customHeight="1" x14ac:dyDescent="0.25">
      <c r="A125" s="28" t="s">
        <v>84</v>
      </c>
      <c r="B125" s="17">
        <v>0</v>
      </c>
      <c r="C125" s="17"/>
      <c r="D125" s="17">
        <v>0</v>
      </c>
      <c r="E125" s="170">
        <v>0</v>
      </c>
      <c r="F125" s="17">
        <f t="shared" si="42"/>
        <v>0</v>
      </c>
      <c r="G125" s="17"/>
      <c r="H125" s="18"/>
      <c r="I125" s="18">
        <f t="shared" si="31"/>
        <v>0</v>
      </c>
      <c r="J125" s="17"/>
      <c r="K125" s="17"/>
      <c r="L125" s="170">
        <f t="shared" si="32"/>
        <v>0</v>
      </c>
      <c r="M125" s="17">
        <f t="shared" si="43"/>
        <v>0</v>
      </c>
      <c r="N125" s="119"/>
    </row>
    <row r="126" spans="1:14" s="4" customFormat="1" ht="39" customHeight="1" x14ac:dyDescent="0.25">
      <c r="A126" s="28" t="s">
        <v>76</v>
      </c>
      <c r="B126" s="17">
        <v>676401.71</v>
      </c>
      <c r="C126" s="17">
        <v>576115</v>
      </c>
      <c r="D126" s="17">
        <v>576115</v>
      </c>
      <c r="E126" s="17">
        <v>54879.68</v>
      </c>
      <c r="F126" s="17">
        <f t="shared" si="42"/>
        <v>0</v>
      </c>
      <c r="G126" s="17">
        <v>0</v>
      </c>
      <c r="H126" s="18"/>
      <c r="I126" s="18">
        <f t="shared" si="31"/>
        <v>0</v>
      </c>
      <c r="J126" s="17"/>
      <c r="K126" s="17"/>
      <c r="L126" s="170">
        <f t="shared" si="32"/>
        <v>0</v>
      </c>
      <c r="M126" s="17">
        <f t="shared" si="43"/>
        <v>576115</v>
      </c>
      <c r="N126" s="236"/>
    </row>
    <row r="127" spans="1:14" s="4" customFormat="1" ht="39" customHeight="1" x14ac:dyDescent="0.25">
      <c r="A127" s="31" t="s">
        <v>47</v>
      </c>
      <c r="B127" s="17">
        <f>2829294.83+28544.97</f>
        <v>2857839.8000000003</v>
      </c>
      <c r="C127" s="17">
        <f>2069172.64+200+15915</f>
        <v>2085287.64</v>
      </c>
      <c r="D127" s="17">
        <f>2069172.64+200+15915</f>
        <v>2085287.64</v>
      </c>
      <c r="E127" s="17">
        <v>0</v>
      </c>
      <c r="F127" s="17">
        <f t="shared" si="42"/>
        <v>0</v>
      </c>
      <c r="G127" s="17"/>
      <c r="H127" s="18"/>
      <c r="I127" s="18">
        <f t="shared" si="31"/>
        <v>0</v>
      </c>
      <c r="J127" s="17"/>
      <c r="K127" s="17"/>
      <c r="L127" s="170">
        <f t="shared" si="32"/>
        <v>0</v>
      </c>
      <c r="M127" s="17">
        <f t="shared" si="43"/>
        <v>2085287.64</v>
      </c>
      <c r="N127" s="169"/>
    </row>
    <row r="128" spans="1:14" s="4" customFormat="1" ht="21" customHeight="1" x14ac:dyDescent="0.25">
      <c r="A128" s="31" t="s">
        <v>219</v>
      </c>
      <c r="B128" s="17">
        <f>SUM(B129:B137)</f>
        <v>2064450.84</v>
      </c>
      <c r="C128" s="17">
        <f t="shared" ref="C128:M128" si="46">SUM(C129:C137)</f>
        <v>657500</v>
      </c>
      <c r="D128" s="17">
        <f>SUM(D129:D137)</f>
        <v>657500</v>
      </c>
      <c r="E128" s="17">
        <f t="shared" si="46"/>
        <v>96687.51999999999</v>
      </c>
      <c r="F128" s="17">
        <f t="shared" si="46"/>
        <v>0</v>
      </c>
      <c r="G128" s="17">
        <f t="shared" si="46"/>
        <v>0</v>
      </c>
      <c r="H128" s="17">
        <f t="shared" si="46"/>
        <v>0</v>
      </c>
      <c r="I128" s="17">
        <f t="shared" si="46"/>
        <v>0</v>
      </c>
      <c r="J128" s="17">
        <f t="shared" si="46"/>
        <v>0</v>
      </c>
      <c r="K128" s="17">
        <f t="shared" si="46"/>
        <v>0</v>
      </c>
      <c r="L128" s="17">
        <f t="shared" si="46"/>
        <v>0</v>
      </c>
      <c r="M128" s="17">
        <f t="shared" si="46"/>
        <v>657500</v>
      </c>
      <c r="N128" s="119"/>
    </row>
    <row r="129" spans="1:14" s="4" customFormat="1" ht="21" customHeight="1" x14ac:dyDescent="0.25">
      <c r="A129" s="28" t="s">
        <v>78</v>
      </c>
      <c r="B129" s="32">
        <v>72674.5</v>
      </c>
      <c r="C129" s="17">
        <v>85000</v>
      </c>
      <c r="D129" s="17">
        <v>85000</v>
      </c>
      <c r="E129" s="179">
        <v>12417.46</v>
      </c>
      <c r="F129" s="17">
        <f t="shared" ref="F129:F138" si="47">G129+H129</f>
        <v>0</v>
      </c>
      <c r="G129" s="17"/>
      <c r="H129" s="18"/>
      <c r="I129" s="18">
        <f t="shared" ref="I129:I140" si="48">J129+K129</f>
        <v>0</v>
      </c>
      <c r="J129" s="17"/>
      <c r="K129" s="17"/>
      <c r="L129" s="170">
        <f t="shared" ref="L129:L139" si="49">I129+F129</f>
        <v>0</v>
      </c>
      <c r="M129" s="17">
        <f t="shared" ref="M129:M138" si="50">D129+L129</f>
        <v>85000</v>
      </c>
      <c r="N129" s="119"/>
    </row>
    <row r="130" spans="1:14" s="4" customFormat="1" ht="21.75" customHeight="1" x14ac:dyDescent="0.25">
      <c r="A130" s="28" t="s">
        <v>79</v>
      </c>
      <c r="B130" s="17"/>
      <c r="C130" s="17"/>
      <c r="D130" s="17"/>
      <c r="E130" s="198"/>
      <c r="F130" s="17">
        <f t="shared" si="47"/>
        <v>0</v>
      </c>
      <c r="G130" s="17"/>
      <c r="H130" s="18"/>
      <c r="I130" s="18">
        <f t="shared" si="48"/>
        <v>0</v>
      </c>
      <c r="J130" s="17"/>
      <c r="K130" s="17"/>
      <c r="L130" s="170">
        <f t="shared" si="49"/>
        <v>0</v>
      </c>
      <c r="M130" s="17">
        <f t="shared" si="50"/>
        <v>0</v>
      </c>
      <c r="N130" s="119"/>
    </row>
    <row r="131" spans="1:14" s="4" customFormat="1" ht="43.5" customHeight="1" x14ac:dyDescent="0.25">
      <c r="A131" s="77" t="s">
        <v>80</v>
      </c>
      <c r="B131" s="174">
        <v>5509.87</v>
      </c>
      <c r="C131" s="174"/>
      <c r="D131" s="174"/>
      <c r="E131" s="45"/>
      <c r="F131" s="174">
        <f t="shared" si="47"/>
        <v>0</v>
      </c>
      <c r="G131" s="174"/>
      <c r="H131" s="173"/>
      <c r="I131" s="173">
        <f t="shared" si="48"/>
        <v>0</v>
      </c>
      <c r="J131" s="174"/>
      <c r="K131" s="174"/>
      <c r="L131" s="199">
        <f t="shared" si="49"/>
        <v>0</v>
      </c>
      <c r="M131" s="174">
        <f t="shared" si="50"/>
        <v>0</v>
      </c>
      <c r="N131" s="231"/>
    </row>
    <row r="132" spans="1:14" s="4" customFormat="1" ht="36.75" customHeight="1" x14ac:dyDescent="0.25">
      <c r="A132" s="28" t="s">
        <v>81</v>
      </c>
      <c r="B132" s="17"/>
      <c r="C132" s="17"/>
      <c r="D132" s="17"/>
      <c r="E132" s="170"/>
      <c r="F132" s="17">
        <f t="shared" si="47"/>
        <v>0</v>
      </c>
      <c r="G132" s="17"/>
      <c r="H132" s="18"/>
      <c r="I132" s="18">
        <f t="shared" si="48"/>
        <v>0</v>
      </c>
      <c r="J132" s="17"/>
      <c r="K132" s="17"/>
      <c r="L132" s="170">
        <f t="shared" si="49"/>
        <v>0</v>
      </c>
      <c r="M132" s="17">
        <f t="shared" si="50"/>
        <v>0</v>
      </c>
      <c r="N132" s="119"/>
    </row>
    <row r="133" spans="1:14" s="4" customFormat="1" ht="32.25" customHeight="1" x14ac:dyDescent="0.25">
      <c r="A133" s="28" t="s">
        <v>82</v>
      </c>
      <c r="B133" s="17">
        <v>25204.95</v>
      </c>
      <c r="C133" s="17">
        <v>27500</v>
      </c>
      <c r="D133" s="17">
        <v>27500</v>
      </c>
      <c r="E133" s="170">
        <v>5051.0600000000004</v>
      </c>
      <c r="F133" s="17">
        <f t="shared" si="47"/>
        <v>0</v>
      </c>
      <c r="G133" s="17"/>
      <c r="H133" s="18"/>
      <c r="I133" s="18">
        <f t="shared" si="48"/>
        <v>0</v>
      </c>
      <c r="J133" s="17"/>
      <c r="K133" s="17"/>
      <c r="L133" s="170">
        <f t="shared" si="49"/>
        <v>0</v>
      </c>
      <c r="M133" s="17">
        <f t="shared" si="50"/>
        <v>27500</v>
      </c>
      <c r="N133" s="119"/>
    </row>
    <row r="134" spans="1:14" s="4" customFormat="1" ht="60" customHeight="1" x14ac:dyDescent="0.25">
      <c r="A134" s="28" t="s">
        <v>75</v>
      </c>
      <c r="B134" s="17">
        <f>1727118.78</f>
        <v>1727118.78</v>
      </c>
      <c r="C134" s="17">
        <v>200000</v>
      </c>
      <c r="D134" s="17">
        <v>200000</v>
      </c>
      <c r="E134" s="170">
        <v>37939.32</v>
      </c>
      <c r="F134" s="17">
        <f t="shared" si="47"/>
        <v>0</v>
      </c>
      <c r="G134" s="17"/>
      <c r="H134" s="18"/>
      <c r="I134" s="18">
        <f t="shared" si="48"/>
        <v>0</v>
      </c>
      <c r="J134" s="17"/>
      <c r="K134" s="17"/>
      <c r="L134" s="170">
        <f t="shared" si="49"/>
        <v>0</v>
      </c>
      <c r="M134" s="17">
        <f t="shared" si="50"/>
        <v>200000</v>
      </c>
      <c r="N134" s="236"/>
    </row>
    <row r="135" spans="1:14" s="4" customFormat="1" ht="25.5" customHeight="1" x14ac:dyDescent="0.25">
      <c r="A135" s="28" t="s">
        <v>83</v>
      </c>
      <c r="B135" s="17"/>
      <c r="C135" s="17"/>
      <c r="D135" s="17"/>
      <c r="E135" s="170"/>
      <c r="F135" s="17">
        <f t="shared" si="47"/>
        <v>0</v>
      </c>
      <c r="G135" s="17"/>
      <c r="H135" s="18"/>
      <c r="I135" s="18">
        <f t="shared" si="48"/>
        <v>0</v>
      </c>
      <c r="J135" s="17"/>
      <c r="K135" s="17"/>
      <c r="L135" s="170">
        <f t="shared" si="49"/>
        <v>0</v>
      </c>
      <c r="M135" s="17">
        <f t="shared" si="50"/>
        <v>0</v>
      </c>
      <c r="N135" s="119"/>
    </row>
    <row r="136" spans="1:14" s="4" customFormat="1" ht="33.75" customHeight="1" x14ac:dyDescent="0.25">
      <c r="A136" s="28" t="s">
        <v>84</v>
      </c>
      <c r="B136" s="17">
        <v>0</v>
      </c>
      <c r="C136" s="17"/>
      <c r="D136" s="17"/>
      <c r="E136" s="170"/>
      <c r="F136" s="17">
        <f t="shared" si="47"/>
        <v>0</v>
      </c>
      <c r="G136" s="17"/>
      <c r="H136" s="18"/>
      <c r="I136" s="18">
        <f t="shared" si="48"/>
        <v>0</v>
      </c>
      <c r="J136" s="17"/>
      <c r="K136" s="17"/>
      <c r="L136" s="170">
        <f t="shared" si="49"/>
        <v>0</v>
      </c>
      <c r="M136" s="17">
        <f t="shared" si="50"/>
        <v>0</v>
      </c>
      <c r="N136" s="119"/>
    </row>
    <row r="137" spans="1:14" s="4" customFormat="1" ht="36" customHeight="1" x14ac:dyDescent="0.25">
      <c r="A137" s="28" t="s">
        <v>76</v>
      </c>
      <c r="B137" s="17">
        <v>233942.74</v>
      </c>
      <c r="C137" s="17">
        <v>345000</v>
      </c>
      <c r="D137" s="17">
        <v>345000</v>
      </c>
      <c r="E137" s="17">
        <v>41279.68</v>
      </c>
      <c r="F137" s="17">
        <f t="shared" si="47"/>
        <v>0</v>
      </c>
      <c r="G137" s="17"/>
      <c r="H137" s="18"/>
      <c r="I137" s="18">
        <f t="shared" si="48"/>
        <v>0</v>
      </c>
      <c r="J137" s="17"/>
      <c r="K137" s="17"/>
      <c r="L137" s="170">
        <f t="shared" si="49"/>
        <v>0</v>
      </c>
      <c r="M137" s="17">
        <f t="shared" si="50"/>
        <v>345000</v>
      </c>
      <c r="N137" s="236"/>
    </row>
    <row r="138" spans="1:14" s="4" customFormat="1" ht="32.25" customHeight="1" x14ac:dyDescent="0.25">
      <c r="A138" s="31" t="s">
        <v>47</v>
      </c>
      <c r="B138" s="17">
        <v>28544.97</v>
      </c>
      <c r="C138" s="17">
        <v>15915</v>
      </c>
      <c r="D138" s="17">
        <v>15915</v>
      </c>
      <c r="E138" s="170"/>
      <c r="F138" s="17">
        <f t="shared" si="47"/>
        <v>0</v>
      </c>
      <c r="G138" s="17">
        <v>0</v>
      </c>
      <c r="H138" s="18"/>
      <c r="I138" s="18">
        <f t="shared" si="48"/>
        <v>0</v>
      </c>
      <c r="J138" s="17"/>
      <c r="K138" s="17"/>
      <c r="L138" s="170">
        <f t="shared" si="49"/>
        <v>0</v>
      </c>
      <c r="M138" s="17">
        <f t="shared" si="50"/>
        <v>15915</v>
      </c>
      <c r="N138" s="115"/>
    </row>
    <row r="139" spans="1:14" s="4" customFormat="1" ht="65.25" customHeight="1" x14ac:dyDescent="0.2">
      <c r="A139" s="177" t="s">
        <v>221</v>
      </c>
      <c r="B139" s="17">
        <v>1279867.56</v>
      </c>
      <c r="C139" s="17">
        <f>1357200+5300</f>
        <v>1362500</v>
      </c>
      <c r="D139" s="17">
        <f>1357200+5300</f>
        <v>1362500</v>
      </c>
      <c r="E139" s="17">
        <v>300997.98</v>
      </c>
      <c r="F139" s="17">
        <f>G139+H139</f>
        <v>0</v>
      </c>
      <c r="G139" s="17"/>
      <c r="H139" s="17"/>
      <c r="I139" s="18">
        <f t="shared" si="48"/>
        <v>0</v>
      </c>
      <c r="J139" s="17"/>
      <c r="K139" s="17"/>
      <c r="L139" s="170">
        <f t="shared" si="49"/>
        <v>0</v>
      </c>
      <c r="M139" s="17">
        <f t="shared" si="43"/>
        <v>1362500</v>
      </c>
      <c r="N139" s="239"/>
    </row>
    <row r="140" spans="1:14" s="234" customFormat="1" ht="21" customHeight="1" x14ac:dyDescent="0.25">
      <c r="A140" s="31" t="s">
        <v>219</v>
      </c>
      <c r="B140" s="170">
        <v>229488.71</v>
      </c>
      <c r="C140" s="170">
        <v>255300</v>
      </c>
      <c r="D140" s="170">
        <v>255300</v>
      </c>
      <c r="E140" s="170">
        <v>52088.66</v>
      </c>
      <c r="F140" s="170">
        <f>G140+H140</f>
        <v>0</v>
      </c>
      <c r="G140" s="170"/>
      <c r="H140" s="170"/>
      <c r="I140" s="171">
        <f t="shared" si="48"/>
        <v>0</v>
      </c>
      <c r="J140" s="170"/>
      <c r="K140" s="170"/>
      <c r="L140" s="170">
        <f t="shared" si="32"/>
        <v>0</v>
      </c>
      <c r="M140" s="170">
        <f t="shared" ref="M140:M141" si="51">D140+L140</f>
        <v>255300</v>
      </c>
      <c r="N140" s="233"/>
    </row>
    <row r="141" spans="1:14" s="234" customFormat="1" ht="32.25" customHeight="1" x14ac:dyDescent="0.25">
      <c r="A141" s="31" t="s">
        <v>47</v>
      </c>
      <c r="B141" s="170">
        <v>0</v>
      </c>
      <c r="C141" s="170">
        <v>0</v>
      </c>
      <c r="D141" s="170">
        <v>0</v>
      </c>
      <c r="E141" s="170">
        <v>0</v>
      </c>
      <c r="F141" s="170">
        <f t="shared" ref="F141" si="52">G141+H141</f>
        <v>0</v>
      </c>
      <c r="G141" s="170">
        <v>0</v>
      </c>
      <c r="H141" s="171"/>
      <c r="I141" s="171">
        <f t="shared" ref="I141" si="53">J141+K141</f>
        <v>0</v>
      </c>
      <c r="J141" s="170"/>
      <c r="K141" s="170"/>
      <c r="L141" s="170">
        <f t="shared" ref="L141" si="54">I141+F141</f>
        <v>0</v>
      </c>
      <c r="M141" s="170">
        <f t="shared" si="51"/>
        <v>0</v>
      </c>
      <c r="N141" s="235"/>
    </row>
    <row r="142" spans="1:14" s="4" customFormat="1" ht="0.75" customHeight="1" x14ac:dyDescent="0.25">
      <c r="A142" s="165"/>
      <c r="B142" s="32"/>
      <c r="C142" s="32"/>
      <c r="D142" s="32"/>
      <c r="E142" s="194"/>
      <c r="F142" s="32">
        <f t="shared" si="42"/>
        <v>0</v>
      </c>
      <c r="G142" s="32"/>
      <c r="H142" s="150"/>
      <c r="I142" s="150">
        <f t="shared" si="31"/>
        <v>0</v>
      </c>
      <c r="J142" s="32"/>
      <c r="K142" s="32"/>
      <c r="L142" s="194">
        <f t="shared" si="32"/>
        <v>0</v>
      </c>
      <c r="M142" s="32">
        <f t="shared" si="43"/>
        <v>0</v>
      </c>
      <c r="N142" s="119"/>
    </row>
    <row r="143" spans="1:14" s="4" customFormat="1" ht="15" hidden="1" x14ac:dyDescent="0.25">
      <c r="B143" s="32"/>
      <c r="C143" s="32"/>
      <c r="D143" s="32"/>
      <c r="E143" s="194"/>
      <c r="F143" s="32">
        <f t="shared" si="42"/>
        <v>0</v>
      </c>
      <c r="G143" s="32"/>
      <c r="H143" s="150"/>
      <c r="I143" s="150">
        <f t="shared" si="31"/>
        <v>0</v>
      </c>
      <c r="J143" s="32"/>
      <c r="K143" s="32"/>
      <c r="L143" s="194">
        <f t="shared" si="32"/>
        <v>0</v>
      </c>
      <c r="M143" s="32">
        <f t="shared" si="43"/>
        <v>0</v>
      </c>
      <c r="N143" s="119"/>
    </row>
    <row r="144" spans="1:14" ht="15" hidden="1" x14ac:dyDescent="0.25">
      <c r="A144" s="74"/>
      <c r="B144" s="32"/>
      <c r="C144" s="32"/>
      <c r="D144" s="32"/>
      <c r="E144" s="194"/>
      <c r="F144" s="32">
        <f t="shared" si="42"/>
        <v>0</v>
      </c>
      <c r="G144" s="32"/>
      <c r="H144" s="150"/>
      <c r="I144" s="150">
        <f t="shared" si="31"/>
        <v>0</v>
      </c>
      <c r="J144" s="32"/>
      <c r="K144" s="32"/>
      <c r="L144" s="194">
        <f t="shared" si="32"/>
        <v>0</v>
      </c>
      <c r="M144" s="32">
        <f t="shared" si="43"/>
        <v>0</v>
      </c>
      <c r="N144" s="119"/>
    </row>
    <row r="145" spans="1:504" ht="15" hidden="1" x14ac:dyDescent="0.25">
      <c r="A145" s="74"/>
      <c r="B145" s="32"/>
      <c r="C145" s="32"/>
      <c r="D145" s="32"/>
      <c r="E145" s="194"/>
      <c r="F145" s="32">
        <f t="shared" si="42"/>
        <v>0</v>
      </c>
      <c r="G145" s="32"/>
      <c r="H145" s="150"/>
      <c r="I145" s="150">
        <f t="shared" si="31"/>
        <v>0</v>
      </c>
      <c r="J145" s="32"/>
      <c r="K145" s="32"/>
      <c r="L145" s="194">
        <f t="shared" si="32"/>
        <v>0</v>
      </c>
      <c r="M145" s="32">
        <f t="shared" si="43"/>
        <v>0</v>
      </c>
      <c r="N145" s="119"/>
    </row>
    <row r="146" spans="1:504" ht="15" hidden="1" x14ac:dyDescent="0.25">
      <c r="A146" s="74"/>
      <c r="B146" s="32"/>
      <c r="C146" s="32"/>
      <c r="D146" s="32"/>
      <c r="E146" s="194"/>
      <c r="F146" s="32">
        <f t="shared" si="42"/>
        <v>0</v>
      </c>
      <c r="G146" s="32"/>
      <c r="H146" s="150"/>
      <c r="I146" s="150">
        <f t="shared" si="31"/>
        <v>0</v>
      </c>
      <c r="J146" s="32"/>
      <c r="K146" s="32"/>
      <c r="L146" s="194">
        <f t="shared" si="32"/>
        <v>0</v>
      </c>
      <c r="M146" s="32">
        <f t="shared" si="43"/>
        <v>0</v>
      </c>
      <c r="N146" s="119"/>
    </row>
    <row r="147" spans="1:504" ht="15" hidden="1" x14ac:dyDescent="0.25">
      <c r="A147" s="74"/>
      <c r="B147" s="32"/>
      <c r="C147" s="32"/>
      <c r="D147" s="32"/>
      <c r="E147" s="194"/>
      <c r="F147" s="32">
        <f t="shared" si="42"/>
        <v>0</v>
      </c>
      <c r="G147" s="32"/>
      <c r="H147" s="150"/>
      <c r="I147" s="150">
        <f t="shared" si="31"/>
        <v>0</v>
      </c>
      <c r="J147" s="32"/>
      <c r="K147" s="32"/>
      <c r="L147" s="194">
        <f t="shared" si="32"/>
        <v>0</v>
      </c>
      <c r="M147" s="32">
        <f t="shared" si="43"/>
        <v>0</v>
      </c>
      <c r="N147" s="119"/>
    </row>
    <row r="148" spans="1:504" ht="15" hidden="1" x14ac:dyDescent="0.25">
      <c r="A148" s="74"/>
      <c r="B148" s="32"/>
      <c r="C148" s="32"/>
      <c r="D148" s="32"/>
      <c r="E148" s="194"/>
      <c r="F148" s="32">
        <f t="shared" si="42"/>
        <v>0</v>
      </c>
      <c r="G148" s="32"/>
      <c r="H148" s="150"/>
      <c r="I148" s="150">
        <f t="shared" si="31"/>
        <v>0</v>
      </c>
      <c r="J148" s="32"/>
      <c r="K148" s="32"/>
      <c r="L148" s="194">
        <f t="shared" si="32"/>
        <v>0</v>
      </c>
      <c r="M148" s="32">
        <f t="shared" si="43"/>
        <v>0</v>
      </c>
      <c r="N148" s="119"/>
    </row>
    <row r="149" spans="1:504" ht="15" hidden="1" x14ac:dyDescent="0.25">
      <c r="A149" s="74"/>
      <c r="B149" s="32"/>
      <c r="C149" s="32"/>
      <c r="D149" s="32"/>
      <c r="E149" s="194"/>
      <c r="F149" s="32">
        <f t="shared" si="42"/>
        <v>0</v>
      </c>
      <c r="G149" s="32"/>
      <c r="H149" s="150"/>
      <c r="I149" s="150">
        <f t="shared" si="31"/>
        <v>0</v>
      </c>
      <c r="J149" s="32"/>
      <c r="K149" s="32"/>
      <c r="L149" s="194">
        <f t="shared" si="32"/>
        <v>0</v>
      </c>
      <c r="M149" s="32">
        <f t="shared" si="43"/>
        <v>0</v>
      </c>
      <c r="N149" s="119"/>
    </row>
    <row r="150" spans="1:504" ht="25.5" x14ac:dyDescent="0.25">
      <c r="A150" s="28" t="s">
        <v>86</v>
      </c>
      <c r="B150" s="17">
        <f>B152</f>
        <v>133073.64000000001</v>
      </c>
      <c r="C150" s="17">
        <f>C152</f>
        <v>137515</v>
      </c>
      <c r="D150" s="17">
        <f t="shared" ref="D150" si="55">D152</f>
        <v>137515</v>
      </c>
      <c r="E150" s="170">
        <f>E152</f>
        <v>22919.16</v>
      </c>
      <c r="F150" s="17">
        <f t="shared" si="42"/>
        <v>0</v>
      </c>
      <c r="G150" s="17">
        <f t="shared" ref="G150:K150" si="56">G152</f>
        <v>0</v>
      </c>
      <c r="H150" s="17">
        <f t="shared" si="56"/>
        <v>0</v>
      </c>
      <c r="I150" s="17">
        <f t="shared" ref="I150:I213" si="57">J150+K150</f>
        <v>0</v>
      </c>
      <c r="J150" s="17">
        <f t="shared" si="56"/>
        <v>0</v>
      </c>
      <c r="K150" s="17">
        <f t="shared" si="56"/>
        <v>0</v>
      </c>
      <c r="L150" s="170">
        <f t="shared" ref="L150:L213" si="58">I150+F150</f>
        <v>0</v>
      </c>
      <c r="M150" s="17">
        <f t="shared" si="43"/>
        <v>137515</v>
      </c>
      <c r="N150" s="120"/>
    </row>
    <row r="151" spans="1:504" ht="25.5" x14ac:dyDescent="0.25">
      <c r="A151" s="31" t="s">
        <v>87</v>
      </c>
      <c r="B151" s="17"/>
      <c r="C151" s="17"/>
      <c r="D151" s="17"/>
      <c r="E151" s="170"/>
      <c r="F151" s="17">
        <f t="shared" si="42"/>
        <v>0</v>
      </c>
      <c r="G151" s="17"/>
      <c r="H151" s="18"/>
      <c r="I151" s="18">
        <f t="shared" si="57"/>
        <v>0</v>
      </c>
      <c r="J151" s="17"/>
      <c r="K151" s="17"/>
      <c r="L151" s="170">
        <f t="shared" si="58"/>
        <v>0</v>
      </c>
      <c r="M151" s="17">
        <f t="shared" si="43"/>
        <v>0</v>
      </c>
      <c r="N151" s="115"/>
      <c r="O151" s="38"/>
      <c r="P151" s="38"/>
      <c r="Q151" s="38"/>
    </row>
    <row r="152" spans="1:504" ht="53.25" customHeight="1" x14ac:dyDescent="0.25">
      <c r="A152" s="46" t="s">
        <v>88</v>
      </c>
      <c r="B152" s="47">
        <v>133073.64000000001</v>
      </c>
      <c r="C152" s="47">
        <v>137515</v>
      </c>
      <c r="D152" s="47">
        <v>137515</v>
      </c>
      <c r="E152" s="47">
        <v>22919.16</v>
      </c>
      <c r="F152" s="47">
        <f t="shared" si="42"/>
        <v>0</v>
      </c>
      <c r="G152" s="47"/>
      <c r="H152" s="146"/>
      <c r="I152" s="146">
        <f t="shared" si="57"/>
        <v>0</v>
      </c>
      <c r="J152" s="47"/>
      <c r="K152" s="47"/>
      <c r="L152" s="200">
        <f t="shared" si="58"/>
        <v>0</v>
      </c>
      <c r="M152" s="47">
        <f t="shared" si="43"/>
        <v>137515</v>
      </c>
      <c r="N152" s="237"/>
      <c r="O152" s="38"/>
      <c r="P152" s="38"/>
      <c r="Q152" s="38"/>
    </row>
    <row r="153" spans="1:504" ht="15" x14ac:dyDescent="0.25">
      <c r="A153" s="28"/>
      <c r="B153" s="17" t="s">
        <v>220</v>
      </c>
      <c r="C153" s="17"/>
      <c r="D153" s="17"/>
      <c r="E153" s="170"/>
      <c r="F153" s="17">
        <f t="shared" si="42"/>
        <v>0</v>
      </c>
      <c r="G153" s="17"/>
      <c r="H153" s="18"/>
      <c r="I153" s="18">
        <f t="shared" si="57"/>
        <v>0</v>
      </c>
      <c r="J153" s="17"/>
      <c r="K153" s="17"/>
      <c r="L153" s="170">
        <f t="shared" si="58"/>
        <v>0</v>
      </c>
      <c r="M153" s="17">
        <f t="shared" si="43"/>
        <v>0</v>
      </c>
      <c r="N153" s="115"/>
      <c r="O153" s="38"/>
      <c r="P153" s="38"/>
      <c r="Q153" s="38"/>
    </row>
    <row r="154" spans="1:504" s="39" customFormat="1" ht="15" x14ac:dyDescent="0.25">
      <c r="A154" s="28"/>
      <c r="B154" s="17"/>
      <c r="C154" s="17"/>
      <c r="D154" s="17"/>
      <c r="E154" s="170"/>
      <c r="F154" s="17">
        <f t="shared" si="42"/>
        <v>0</v>
      </c>
      <c r="G154" s="17"/>
      <c r="H154" s="18"/>
      <c r="I154" s="18">
        <f t="shared" si="57"/>
        <v>0</v>
      </c>
      <c r="J154" s="17"/>
      <c r="K154" s="17"/>
      <c r="L154" s="170">
        <f t="shared" si="58"/>
        <v>0</v>
      </c>
      <c r="M154" s="17">
        <f t="shared" si="43"/>
        <v>0</v>
      </c>
      <c r="N154" s="115"/>
      <c r="O154" s="38"/>
      <c r="P154" s="38"/>
      <c r="Q154" s="38"/>
      <c r="R154" s="38"/>
      <c r="S154" s="38"/>
      <c r="T154" s="38"/>
      <c r="U154" s="38"/>
      <c r="V154" s="38"/>
      <c r="W154" s="38"/>
      <c r="X154" s="38"/>
      <c r="Y154" s="38"/>
      <c r="Z154" s="38"/>
      <c r="AA154" s="38"/>
      <c r="AB154" s="38"/>
      <c r="AC154" s="38"/>
      <c r="AD154" s="38"/>
      <c r="AE154" s="38"/>
      <c r="AF154" s="38"/>
      <c r="AG154" s="38"/>
      <c r="AH154" s="38"/>
      <c r="AI154" s="38"/>
      <c r="AJ154" s="38"/>
      <c r="AK154" s="38"/>
      <c r="AL154" s="38"/>
      <c r="AM154" s="38"/>
      <c r="AN154" s="38"/>
      <c r="AO154" s="38"/>
      <c r="AP154" s="38"/>
      <c r="AQ154" s="38"/>
      <c r="AR154" s="38"/>
      <c r="AS154" s="38"/>
      <c r="AT154" s="38"/>
      <c r="AU154" s="38"/>
      <c r="AV154" s="38"/>
      <c r="AW154" s="38"/>
      <c r="AX154" s="38"/>
      <c r="AY154" s="38"/>
      <c r="AZ154" s="38"/>
      <c r="BA154" s="38"/>
      <c r="BB154" s="38"/>
      <c r="BC154" s="38"/>
      <c r="BD154" s="38"/>
      <c r="BE154" s="38"/>
      <c r="BF154" s="38"/>
      <c r="BG154" s="38"/>
      <c r="BH154" s="38"/>
      <c r="BI154" s="38"/>
      <c r="BJ154" s="38"/>
      <c r="BK154" s="38"/>
      <c r="BL154" s="38"/>
      <c r="BM154" s="38"/>
      <c r="BN154" s="38"/>
      <c r="BO154" s="38"/>
      <c r="BP154" s="38"/>
      <c r="BQ154" s="38"/>
      <c r="BR154" s="38"/>
      <c r="BS154" s="38"/>
      <c r="BT154" s="38"/>
      <c r="BU154" s="38"/>
      <c r="BV154" s="38"/>
      <c r="BW154" s="38"/>
      <c r="BX154" s="38"/>
      <c r="BY154" s="38"/>
      <c r="BZ154" s="38"/>
      <c r="CA154" s="38"/>
      <c r="CB154" s="38"/>
      <c r="CC154" s="38"/>
      <c r="CD154" s="38"/>
      <c r="CE154" s="38"/>
      <c r="CF154" s="38"/>
      <c r="CG154" s="38"/>
      <c r="CH154" s="38"/>
      <c r="CI154" s="38"/>
      <c r="CJ154" s="38"/>
      <c r="CK154" s="38"/>
      <c r="CL154" s="38"/>
      <c r="CM154" s="38"/>
      <c r="CN154" s="38"/>
      <c r="CO154" s="38"/>
      <c r="CP154" s="38"/>
      <c r="CQ154" s="38"/>
      <c r="CR154" s="38"/>
      <c r="CS154" s="38"/>
      <c r="CT154" s="38"/>
      <c r="CU154" s="38"/>
      <c r="CV154" s="38"/>
      <c r="CW154" s="38"/>
      <c r="CX154" s="38"/>
      <c r="CY154" s="38"/>
      <c r="CZ154" s="38"/>
      <c r="DA154" s="38"/>
      <c r="DB154" s="38"/>
      <c r="DC154" s="38"/>
      <c r="DD154" s="38"/>
      <c r="DE154" s="38"/>
      <c r="DF154" s="38"/>
      <c r="DG154" s="38"/>
      <c r="DH154" s="38"/>
      <c r="DI154" s="38"/>
      <c r="DJ154" s="38"/>
      <c r="DK154" s="38"/>
      <c r="DL154" s="38"/>
      <c r="DM154" s="38"/>
      <c r="DN154" s="38"/>
      <c r="DO154" s="38"/>
      <c r="DP154" s="38"/>
      <c r="DQ154" s="38"/>
      <c r="DR154" s="38"/>
      <c r="DS154" s="38"/>
      <c r="DT154" s="38"/>
      <c r="DU154" s="38"/>
      <c r="DV154" s="38"/>
      <c r="DW154" s="38"/>
      <c r="DX154" s="38"/>
      <c r="DY154" s="38"/>
      <c r="DZ154" s="38"/>
      <c r="EA154" s="38"/>
      <c r="EB154" s="38"/>
      <c r="EC154" s="38"/>
      <c r="ED154" s="38"/>
      <c r="EE154" s="38"/>
      <c r="EF154" s="38"/>
      <c r="EG154" s="38"/>
      <c r="EH154" s="38"/>
      <c r="EI154" s="38"/>
      <c r="EJ154" s="38"/>
      <c r="EK154" s="38"/>
      <c r="EL154" s="38"/>
      <c r="EM154" s="38"/>
      <c r="EN154" s="38"/>
      <c r="EO154" s="38"/>
      <c r="EP154" s="38"/>
      <c r="EQ154" s="38"/>
      <c r="ER154" s="38"/>
      <c r="ES154" s="38"/>
      <c r="ET154" s="38"/>
      <c r="EU154" s="38"/>
      <c r="EV154" s="38"/>
      <c r="EW154" s="38"/>
      <c r="EX154" s="38"/>
      <c r="EY154" s="38"/>
      <c r="EZ154" s="38"/>
      <c r="FA154" s="38"/>
      <c r="FB154" s="38"/>
      <c r="FC154" s="38"/>
      <c r="FD154" s="38"/>
      <c r="FE154" s="38"/>
      <c r="FF154" s="38"/>
      <c r="FG154" s="38"/>
      <c r="FH154" s="38"/>
      <c r="FI154" s="38"/>
      <c r="FJ154" s="38"/>
      <c r="FK154" s="38"/>
      <c r="FL154" s="38"/>
      <c r="FM154" s="38"/>
      <c r="FN154" s="38"/>
      <c r="FO154" s="38"/>
      <c r="FP154" s="38"/>
      <c r="FQ154" s="38"/>
      <c r="FR154" s="38"/>
      <c r="FS154" s="38"/>
      <c r="FT154" s="38"/>
      <c r="FU154" s="38"/>
      <c r="FV154" s="38"/>
      <c r="FW154" s="38"/>
      <c r="FX154" s="38"/>
      <c r="FY154" s="38"/>
      <c r="FZ154" s="38"/>
      <c r="GA154" s="38"/>
      <c r="GB154" s="38"/>
      <c r="GC154" s="38"/>
      <c r="GD154" s="38"/>
      <c r="GE154" s="38"/>
      <c r="GF154" s="38"/>
      <c r="GG154" s="38"/>
      <c r="GH154" s="38"/>
      <c r="GI154" s="38"/>
      <c r="GJ154" s="38"/>
      <c r="GK154" s="38"/>
      <c r="GL154" s="38"/>
      <c r="GM154" s="38"/>
      <c r="GN154" s="38"/>
      <c r="GO154" s="38"/>
      <c r="GP154" s="38"/>
      <c r="GQ154" s="38"/>
      <c r="GR154" s="38"/>
      <c r="GS154" s="38"/>
      <c r="GT154" s="38"/>
      <c r="GU154" s="38"/>
      <c r="GV154" s="38"/>
      <c r="GW154" s="38"/>
      <c r="GX154" s="38"/>
      <c r="GY154" s="38"/>
      <c r="GZ154" s="38"/>
      <c r="HA154" s="38"/>
      <c r="HB154" s="38"/>
      <c r="HC154" s="38"/>
      <c r="HD154" s="38"/>
      <c r="HE154" s="38"/>
      <c r="HF154" s="38"/>
      <c r="HG154" s="38"/>
      <c r="HH154" s="38"/>
      <c r="HI154" s="38"/>
      <c r="HJ154" s="38"/>
      <c r="HK154" s="38"/>
      <c r="HL154" s="38"/>
      <c r="HM154" s="38"/>
      <c r="HN154" s="38"/>
      <c r="HO154" s="38"/>
      <c r="HP154" s="38"/>
      <c r="HQ154" s="38"/>
      <c r="HR154" s="38"/>
      <c r="HS154" s="38"/>
      <c r="HT154" s="38"/>
      <c r="HU154" s="38"/>
      <c r="HV154" s="38"/>
      <c r="HW154" s="38"/>
      <c r="HX154" s="38"/>
      <c r="HY154" s="38"/>
      <c r="HZ154" s="38"/>
      <c r="IA154" s="38"/>
      <c r="IB154" s="38"/>
      <c r="IC154" s="38"/>
      <c r="ID154" s="38"/>
      <c r="IE154" s="38"/>
      <c r="IF154" s="38"/>
      <c r="IG154" s="38"/>
      <c r="IH154" s="38"/>
      <c r="II154" s="38"/>
      <c r="IJ154" s="38"/>
      <c r="IK154" s="38"/>
      <c r="IL154" s="38"/>
      <c r="IM154" s="38"/>
      <c r="IN154" s="38"/>
      <c r="IO154" s="38"/>
      <c r="IP154" s="38"/>
      <c r="IQ154" s="38"/>
      <c r="IR154" s="38"/>
      <c r="IS154" s="38"/>
      <c r="IT154" s="38"/>
      <c r="IU154" s="38"/>
      <c r="IV154" s="38"/>
      <c r="IW154" s="38"/>
      <c r="IX154" s="38"/>
      <c r="IY154" s="38"/>
      <c r="IZ154" s="38"/>
      <c r="JA154" s="38"/>
      <c r="JB154" s="38"/>
      <c r="JC154" s="38"/>
      <c r="JD154" s="38"/>
      <c r="JE154" s="38"/>
      <c r="JF154" s="38"/>
      <c r="JG154" s="38"/>
      <c r="JH154" s="38"/>
      <c r="JI154" s="38"/>
      <c r="JJ154" s="38"/>
      <c r="JK154" s="38"/>
      <c r="JL154" s="38"/>
      <c r="JM154" s="38"/>
      <c r="JN154" s="38"/>
      <c r="JO154" s="38"/>
      <c r="JP154" s="38"/>
      <c r="JQ154" s="38"/>
      <c r="JR154" s="38"/>
      <c r="JS154" s="38"/>
      <c r="JT154" s="38"/>
      <c r="JU154" s="38"/>
      <c r="JV154" s="38"/>
      <c r="JW154" s="38"/>
      <c r="JX154" s="38"/>
      <c r="JY154" s="38"/>
      <c r="JZ154" s="38"/>
      <c r="KA154" s="38"/>
      <c r="KB154" s="38"/>
      <c r="KC154" s="38"/>
      <c r="KD154" s="38"/>
      <c r="KE154" s="38"/>
      <c r="KF154" s="38"/>
      <c r="KG154" s="38"/>
      <c r="KH154" s="38"/>
      <c r="KI154" s="38"/>
      <c r="KJ154" s="38"/>
      <c r="KK154" s="38"/>
      <c r="KL154" s="38"/>
      <c r="KM154" s="38"/>
      <c r="KN154" s="38"/>
      <c r="KO154" s="38"/>
      <c r="KP154" s="38"/>
      <c r="KQ154" s="38"/>
      <c r="KR154" s="38"/>
      <c r="KS154" s="38"/>
      <c r="KT154" s="38"/>
      <c r="KU154" s="38"/>
      <c r="KV154" s="38"/>
      <c r="KW154" s="38"/>
      <c r="KX154" s="38"/>
      <c r="KY154" s="38"/>
      <c r="KZ154" s="38"/>
      <c r="LA154" s="38"/>
      <c r="LB154" s="38"/>
      <c r="LC154" s="38"/>
      <c r="LD154" s="38"/>
      <c r="LE154" s="38"/>
      <c r="LF154" s="38"/>
      <c r="LG154" s="38"/>
      <c r="LH154" s="38"/>
      <c r="LI154" s="38"/>
      <c r="LJ154" s="38"/>
      <c r="LK154" s="38"/>
      <c r="LL154" s="38"/>
      <c r="LM154" s="38"/>
      <c r="LN154" s="38"/>
      <c r="LO154" s="38"/>
      <c r="LP154" s="38"/>
      <c r="LQ154" s="38"/>
      <c r="LR154" s="38"/>
      <c r="LS154" s="38"/>
      <c r="LT154" s="38"/>
      <c r="LU154" s="38"/>
      <c r="LV154" s="38"/>
      <c r="LW154" s="38"/>
      <c r="LX154" s="38"/>
      <c r="LY154" s="38"/>
      <c r="LZ154" s="38"/>
      <c r="MA154" s="38"/>
      <c r="MB154" s="38"/>
      <c r="MC154" s="38"/>
      <c r="MD154" s="38"/>
      <c r="ME154" s="38"/>
      <c r="MF154" s="38"/>
      <c r="MG154" s="38"/>
      <c r="MH154" s="38"/>
      <c r="MI154" s="38"/>
      <c r="MJ154" s="38"/>
      <c r="MK154" s="38"/>
      <c r="ML154" s="38"/>
      <c r="MM154" s="38"/>
      <c r="MN154" s="38"/>
      <c r="MO154" s="38"/>
      <c r="MP154" s="38"/>
      <c r="MQ154" s="38"/>
      <c r="MR154" s="38"/>
      <c r="MS154" s="38"/>
      <c r="MT154" s="38"/>
      <c r="MU154" s="38"/>
      <c r="MV154" s="38"/>
      <c r="MW154" s="38"/>
      <c r="MX154" s="38"/>
      <c r="MY154" s="38"/>
      <c r="MZ154" s="38"/>
      <c r="NA154" s="38"/>
      <c r="NB154" s="38"/>
      <c r="NC154" s="38"/>
      <c r="ND154" s="38"/>
      <c r="NE154" s="38"/>
      <c r="NF154" s="38"/>
      <c r="NG154" s="38"/>
      <c r="NH154" s="38"/>
      <c r="NI154" s="38"/>
      <c r="NJ154" s="38"/>
      <c r="NK154" s="38"/>
      <c r="NL154" s="38"/>
      <c r="NM154" s="38"/>
      <c r="NN154" s="38"/>
      <c r="NO154" s="38"/>
      <c r="NP154" s="38"/>
      <c r="NQ154" s="38"/>
      <c r="NR154" s="38"/>
      <c r="NS154" s="38"/>
      <c r="NT154" s="38"/>
      <c r="NU154" s="38"/>
      <c r="NV154" s="38"/>
      <c r="NW154" s="38"/>
      <c r="NX154" s="38"/>
      <c r="NY154" s="38"/>
      <c r="NZ154" s="38"/>
      <c r="OA154" s="38"/>
      <c r="OB154" s="38"/>
      <c r="OC154" s="38"/>
      <c r="OD154" s="38"/>
      <c r="OE154" s="38"/>
      <c r="OF154" s="38"/>
      <c r="OG154" s="38"/>
      <c r="OH154" s="38"/>
      <c r="OI154" s="38"/>
      <c r="OJ154" s="38"/>
      <c r="OK154" s="38"/>
      <c r="OL154" s="38"/>
      <c r="OM154" s="38"/>
      <c r="ON154" s="38"/>
      <c r="OO154" s="38"/>
      <c r="OP154" s="38"/>
      <c r="OQ154" s="38"/>
      <c r="OR154" s="38"/>
      <c r="OS154" s="38"/>
      <c r="OT154" s="38"/>
      <c r="OU154" s="38"/>
      <c r="OV154" s="38"/>
      <c r="OW154" s="38"/>
      <c r="OX154" s="38"/>
      <c r="OY154" s="38"/>
      <c r="OZ154" s="38"/>
      <c r="PA154" s="38"/>
      <c r="PB154" s="38"/>
      <c r="PC154" s="38"/>
      <c r="PD154" s="38"/>
      <c r="PE154" s="38"/>
      <c r="PF154" s="38"/>
      <c r="PG154" s="38"/>
      <c r="PH154" s="38"/>
      <c r="PI154" s="38"/>
      <c r="PJ154" s="38"/>
      <c r="PK154" s="38"/>
      <c r="PL154" s="38"/>
      <c r="PM154" s="38"/>
      <c r="PN154" s="38"/>
      <c r="PO154" s="38"/>
      <c r="PP154" s="38"/>
      <c r="PQ154" s="38"/>
      <c r="PR154" s="38"/>
      <c r="PS154" s="38"/>
      <c r="PT154" s="38"/>
      <c r="PU154" s="38"/>
      <c r="PV154" s="38"/>
      <c r="PW154" s="38"/>
      <c r="PX154" s="38"/>
      <c r="PY154" s="38"/>
      <c r="PZ154" s="38"/>
      <c r="QA154" s="38"/>
      <c r="QB154" s="38"/>
      <c r="QC154" s="38"/>
      <c r="QD154" s="38"/>
      <c r="QE154" s="38"/>
      <c r="QF154" s="38"/>
      <c r="QG154" s="38"/>
      <c r="QH154" s="38"/>
      <c r="QI154" s="38"/>
      <c r="QJ154" s="38"/>
      <c r="QK154" s="38"/>
      <c r="QL154" s="38"/>
      <c r="QM154" s="38"/>
      <c r="QN154" s="38"/>
      <c r="QO154" s="38"/>
      <c r="QP154" s="38"/>
      <c r="QQ154" s="38"/>
      <c r="QR154" s="38"/>
      <c r="QS154" s="38"/>
      <c r="QT154" s="38"/>
      <c r="QU154" s="38"/>
      <c r="QV154" s="38"/>
      <c r="QW154" s="38"/>
      <c r="QX154" s="38"/>
      <c r="QY154" s="38"/>
      <c r="QZ154" s="38"/>
      <c r="RA154" s="38"/>
      <c r="RB154" s="38"/>
      <c r="RC154" s="38"/>
      <c r="RD154" s="38"/>
      <c r="RE154" s="38"/>
      <c r="RF154" s="38"/>
      <c r="RG154" s="38"/>
      <c r="RH154" s="38"/>
      <c r="RI154" s="38"/>
      <c r="RJ154" s="38"/>
      <c r="RK154" s="38"/>
      <c r="RL154" s="38"/>
      <c r="RM154" s="38"/>
      <c r="RN154" s="38"/>
      <c r="RO154" s="38"/>
      <c r="RP154" s="38"/>
      <c r="RQ154" s="38"/>
      <c r="RR154" s="38"/>
      <c r="RS154" s="38"/>
      <c r="RT154" s="38"/>
      <c r="RU154" s="38"/>
      <c r="RV154" s="38"/>
      <c r="RW154" s="38"/>
      <c r="RX154" s="38"/>
      <c r="RY154" s="38"/>
      <c r="RZ154" s="38"/>
      <c r="SA154" s="38"/>
      <c r="SB154" s="38"/>
      <c r="SC154" s="38"/>
      <c r="SD154" s="38"/>
      <c r="SE154" s="38"/>
      <c r="SF154" s="38"/>
      <c r="SG154" s="38"/>
      <c r="SH154" s="38"/>
      <c r="SI154" s="38"/>
      <c r="SJ154" s="38"/>
    </row>
    <row r="155" spans="1:504" s="39" customFormat="1" ht="15" x14ac:dyDescent="0.25">
      <c r="A155" s="28"/>
      <c r="B155" s="17"/>
      <c r="C155" s="17"/>
      <c r="D155" s="17"/>
      <c r="E155" s="170"/>
      <c r="F155" s="17">
        <f t="shared" si="42"/>
        <v>0</v>
      </c>
      <c r="G155" s="17"/>
      <c r="H155" s="18"/>
      <c r="I155" s="18">
        <f t="shared" si="57"/>
        <v>0</v>
      </c>
      <c r="J155" s="17"/>
      <c r="K155" s="17"/>
      <c r="L155" s="170">
        <f t="shared" si="58"/>
        <v>0</v>
      </c>
      <c r="M155" s="17">
        <f t="shared" si="43"/>
        <v>0</v>
      </c>
      <c r="N155" s="115"/>
      <c r="O155" s="38"/>
      <c r="P155" s="38"/>
      <c r="Q155" s="38"/>
      <c r="R155" s="38"/>
      <c r="S155" s="38"/>
      <c r="T155" s="38"/>
      <c r="U155" s="38"/>
      <c r="V155" s="38"/>
      <c r="W155" s="38"/>
      <c r="X155" s="38"/>
      <c r="Y155" s="38"/>
      <c r="Z155" s="38"/>
      <c r="AA155" s="38"/>
      <c r="AB155" s="38"/>
      <c r="AC155" s="38"/>
      <c r="AD155" s="38"/>
      <c r="AE155" s="38"/>
      <c r="AF155" s="38"/>
      <c r="AG155" s="38"/>
      <c r="AH155" s="38"/>
      <c r="AI155" s="38"/>
      <c r="AJ155" s="38"/>
      <c r="AK155" s="38"/>
      <c r="AL155" s="38"/>
      <c r="AM155" s="38"/>
      <c r="AN155" s="38"/>
      <c r="AO155" s="38"/>
      <c r="AP155" s="38"/>
      <c r="AQ155" s="38"/>
      <c r="AR155" s="38"/>
      <c r="AS155" s="38"/>
      <c r="AT155" s="38"/>
      <c r="AU155" s="38"/>
      <c r="AV155" s="38"/>
      <c r="AW155" s="38"/>
      <c r="AX155" s="38"/>
      <c r="AY155" s="38"/>
      <c r="AZ155" s="38"/>
      <c r="BA155" s="38"/>
      <c r="BB155" s="38"/>
      <c r="BC155" s="38"/>
      <c r="BD155" s="38"/>
      <c r="BE155" s="38"/>
      <c r="BF155" s="38"/>
      <c r="BG155" s="38"/>
      <c r="BH155" s="38"/>
      <c r="BI155" s="38"/>
      <c r="BJ155" s="38"/>
      <c r="BK155" s="38"/>
      <c r="BL155" s="38"/>
      <c r="BM155" s="38"/>
      <c r="BN155" s="38"/>
      <c r="BO155" s="38"/>
      <c r="BP155" s="38"/>
      <c r="BQ155" s="38"/>
      <c r="BR155" s="38"/>
      <c r="BS155" s="38"/>
      <c r="BT155" s="38"/>
      <c r="BU155" s="38"/>
      <c r="BV155" s="38"/>
      <c r="BW155" s="38"/>
      <c r="BX155" s="38"/>
      <c r="BY155" s="38"/>
      <c r="BZ155" s="38"/>
      <c r="CA155" s="38"/>
      <c r="CB155" s="38"/>
      <c r="CC155" s="38"/>
      <c r="CD155" s="38"/>
      <c r="CE155" s="38"/>
      <c r="CF155" s="38"/>
      <c r="CG155" s="38"/>
      <c r="CH155" s="38"/>
      <c r="CI155" s="38"/>
      <c r="CJ155" s="38"/>
      <c r="CK155" s="38"/>
      <c r="CL155" s="38"/>
      <c r="CM155" s="38"/>
      <c r="CN155" s="38"/>
      <c r="CO155" s="38"/>
      <c r="CP155" s="38"/>
      <c r="CQ155" s="38"/>
      <c r="CR155" s="38"/>
      <c r="CS155" s="38"/>
      <c r="CT155" s="38"/>
      <c r="CU155" s="38"/>
      <c r="CV155" s="38"/>
      <c r="CW155" s="38"/>
      <c r="CX155" s="38"/>
      <c r="CY155" s="38"/>
      <c r="CZ155" s="38"/>
      <c r="DA155" s="38"/>
      <c r="DB155" s="38"/>
      <c r="DC155" s="38"/>
      <c r="DD155" s="38"/>
      <c r="DE155" s="38"/>
      <c r="DF155" s="38"/>
      <c r="DG155" s="38"/>
      <c r="DH155" s="38"/>
      <c r="DI155" s="38"/>
      <c r="DJ155" s="38"/>
      <c r="DK155" s="38"/>
      <c r="DL155" s="38"/>
      <c r="DM155" s="38"/>
      <c r="DN155" s="38"/>
      <c r="DO155" s="38"/>
      <c r="DP155" s="38"/>
      <c r="DQ155" s="38"/>
      <c r="DR155" s="38"/>
      <c r="DS155" s="38"/>
      <c r="DT155" s="38"/>
      <c r="DU155" s="38"/>
      <c r="DV155" s="38"/>
      <c r="DW155" s="38"/>
      <c r="DX155" s="38"/>
      <c r="DY155" s="38"/>
      <c r="DZ155" s="38"/>
      <c r="EA155" s="38"/>
      <c r="EB155" s="38"/>
      <c r="EC155" s="38"/>
      <c r="ED155" s="38"/>
      <c r="EE155" s="38"/>
      <c r="EF155" s="38"/>
      <c r="EG155" s="38"/>
      <c r="EH155" s="38"/>
      <c r="EI155" s="38"/>
      <c r="EJ155" s="38"/>
      <c r="EK155" s="38"/>
      <c r="EL155" s="38"/>
      <c r="EM155" s="38"/>
      <c r="EN155" s="38"/>
      <c r="EO155" s="38"/>
      <c r="EP155" s="38"/>
      <c r="EQ155" s="38"/>
      <c r="ER155" s="38"/>
      <c r="ES155" s="38"/>
      <c r="ET155" s="38"/>
      <c r="EU155" s="38"/>
      <c r="EV155" s="38"/>
      <c r="EW155" s="38"/>
      <c r="EX155" s="38"/>
      <c r="EY155" s="38"/>
      <c r="EZ155" s="38"/>
      <c r="FA155" s="38"/>
      <c r="FB155" s="38"/>
      <c r="FC155" s="38"/>
      <c r="FD155" s="38"/>
      <c r="FE155" s="38"/>
      <c r="FF155" s="38"/>
      <c r="FG155" s="38"/>
      <c r="FH155" s="38"/>
      <c r="FI155" s="38"/>
      <c r="FJ155" s="38"/>
      <c r="FK155" s="38"/>
      <c r="FL155" s="38"/>
      <c r="FM155" s="38"/>
      <c r="FN155" s="38"/>
      <c r="FO155" s="38"/>
      <c r="FP155" s="38"/>
      <c r="FQ155" s="38"/>
      <c r="FR155" s="38"/>
      <c r="FS155" s="38"/>
      <c r="FT155" s="38"/>
      <c r="FU155" s="38"/>
      <c r="FV155" s="38"/>
      <c r="FW155" s="38"/>
      <c r="FX155" s="38"/>
      <c r="FY155" s="38"/>
      <c r="FZ155" s="38"/>
      <c r="GA155" s="38"/>
      <c r="GB155" s="38"/>
      <c r="GC155" s="38"/>
      <c r="GD155" s="38"/>
      <c r="GE155" s="38"/>
      <c r="GF155" s="38"/>
      <c r="GG155" s="38"/>
      <c r="GH155" s="38"/>
      <c r="GI155" s="38"/>
      <c r="GJ155" s="38"/>
      <c r="GK155" s="38"/>
      <c r="GL155" s="38"/>
      <c r="GM155" s="38"/>
      <c r="GN155" s="38"/>
      <c r="GO155" s="38"/>
      <c r="GP155" s="38"/>
      <c r="GQ155" s="38"/>
      <c r="GR155" s="38"/>
      <c r="GS155" s="38"/>
      <c r="GT155" s="38"/>
      <c r="GU155" s="38"/>
      <c r="GV155" s="38"/>
      <c r="GW155" s="38"/>
      <c r="GX155" s="38"/>
      <c r="GY155" s="38"/>
      <c r="GZ155" s="38"/>
      <c r="HA155" s="38"/>
      <c r="HB155" s="38"/>
      <c r="HC155" s="38"/>
      <c r="HD155" s="38"/>
      <c r="HE155" s="38"/>
      <c r="HF155" s="38"/>
      <c r="HG155" s="38"/>
      <c r="HH155" s="38"/>
      <c r="HI155" s="38"/>
      <c r="HJ155" s="38"/>
      <c r="HK155" s="38"/>
      <c r="HL155" s="38"/>
      <c r="HM155" s="38"/>
      <c r="HN155" s="38"/>
      <c r="HO155" s="38"/>
      <c r="HP155" s="38"/>
      <c r="HQ155" s="38"/>
      <c r="HR155" s="38"/>
      <c r="HS155" s="38"/>
      <c r="HT155" s="38"/>
      <c r="HU155" s="38"/>
      <c r="HV155" s="38"/>
      <c r="HW155" s="38"/>
      <c r="HX155" s="38"/>
      <c r="HY155" s="38"/>
      <c r="HZ155" s="38"/>
      <c r="IA155" s="38"/>
      <c r="IB155" s="38"/>
      <c r="IC155" s="38"/>
      <c r="ID155" s="38"/>
      <c r="IE155" s="38"/>
      <c r="IF155" s="38"/>
      <c r="IG155" s="38"/>
      <c r="IH155" s="38"/>
      <c r="II155" s="38"/>
      <c r="IJ155" s="38"/>
      <c r="IK155" s="38"/>
      <c r="IL155" s="38"/>
      <c r="IM155" s="38"/>
      <c r="IN155" s="38"/>
      <c r="IO155" s="38"/>
      <c r="IP155" s="38"/>
      <c r="IQ155" s="38"/>
      <c r="IR155" s="38"/>
      <c r="IS155" s="38"/>
      <c r="IT155" s="38"/>
      <c r="IU155" s="38"/>
      <c r="IV155" s="38"/>
      <c r="IW155" s="38"/>
      <c r="IX155" s="38"/>
      <c r="IY155" s="38"/>
      <c r="IZ155" s="38"/>
      <c r="JA155" s="38"/>
      <c r="JB155" s="38"/>
      <c r="JC155" s="38"/>
      <c r="JD155" s="38"/>
      <c r="JE155" s="38"/>
      <c r="JF155" s="38"/>
      <c r="JG155" s="38"/>
      <c r="JH155" s="38"/>
      <c r="JI155" s="38"/>
      <c r="JJ155" s="38"/>
      <c r="JK155" s="38"/>
      <c r="JL155" s="38"/>
      <c r="JM155" s="38"/>
      <c r="JN155" s="38"/>
      <c r="JO155" s="38"/>
      <c r="JP155" s="38"/>
      <c r="JQ155" s="38"/>
      <c r="JR155" s="38"/>
      <c r="JS155" s="38"/>
      <c r="JT155" s="38"/>
      <c r="JU155" s="38"/>
      <c r="JV155" s="38"/>
      <c r="JW155" s="38"/>
      <c r="JX155" s="38"/>
      <c r="JY155" s="38"/>
      <c r="JZ155" s="38"/>
      <c r="KA155" s="38"/>
      <c r="KB155" s="38"/>
      <c r="KC155" s="38"/>
      <c r="KD155" s="38"/>
      <c r="KE155" s="38"/>
      <c r="KF155" s="38"/>
      <c r="KG155" s="38"/>
      <c r="KH155" s="38"/>
      <c r="KI155" s="38"/>
      <c r="KJ155" s="38"/>
      <c r="KK155" s="38"/>
      <c r="KL155" s="38"/>
      <c r="KM155" s="38"/>
      <c r="KN155" s="38"/>
      <c r="KO155" s="38"/>
      <c r="KP155" s="38"/>
      <c r="KQ155" s="38"/>
      <c r="KR155" s="38"/>
      <c r="KS155" s="38"/>
      <c r="KT155" s="38"/>
      <c r="KU155" s="38"/>
      <c r="KV155" s="38"/>
      <c r="KW155" s="38"/>
      <c r="KX155" s="38"/>
      <c r="KY155" s="38"/>
      <c r="KZ155" s="38"/>
      <c r="LA155" s="38"/>
      <c r="LB155" s="38"/>
      <c r="LC155" s="38"/>
      <c r="LD155" s="38"/>
      <c r="LE155" s="38"/>
      <c r="LF155" s="38"/>
      <c r="LG155" s="38"/>
      <c r="LH155" s="38"/>
      <c r="LI155" s="38"/>
      <c r="LJ155" s="38"/>
      <c r="LK155" s="38"/>
      <c r="LL155" s="38"/>
      <c r="LM155" s="38"/>
      <c r="LN155" s="38"/>
      <c r="LO155" s="38"/>
      <c r="LP155" s="38"/>
      <c r="LQ155" s="38"/>
      <c r="LR155" s="38"/>
      <c r="LS155" s="38"/>
      <c r="LT155" s="38"/>
      <c r="LU155" s="38"/>
      <c r="LV155" s="38"/>
      <c r="LW155" s="38"/>
      <c r="LX155" s="38"/>
      <c r="LY155" s="38"/>
      <c r="LZ155" s="38"/>
      <c r="MA155" s="38"/>
      <c r="MB155" s="38"/>
      <c r="MC155" s="38"/>
      <c r="MD155" s="38"/>
      <c r="ME155" s="38"/>
      <c r="MF155" s="38"/>
      <c r="MG155" s="38"/>
      <c r="MH155" s="38"/>
      <c r="MI155" s="38"/>
      <c r="MJ155" s="38"/>
      <c r="MK155" s="38"/>
      <c r="ML155" s="38"/>
      <c r="MM155" s="38"/>
      <c r="MN155" s="38"/>
      <c r="MO155" s="38"/>
      <c r="MP155" s="38"/>
      <c r="MQ155" s="38"/>
      <c r="MR155" s="38"/>
      <c r="MS155" s="38"/>
      <c r="MT155" s="38"/>
      <c r="MU155" s="38"/>
      <c r="MV155" s="38"/>
      <c r="MW155" s="38"/>
      <c r="MX155" s="38"/>
      <c r="MY155" s="38"/>
      <c r="MZ155" s="38"/>
      <c r="NA155" s="38"/>
      <c r="NB155" s="38"/>
      <c r="NC155" s="38"/>
      <c r="ND155" s="38"/>
      <c r="NE155" s="38"/>
      <c r="NF155" s="38"/>
      <c r="NG155" s="38"/>
      <c r="NH155" s="38"/>
      <c r="NI155" s="38"/>
      <c r="NJ155" s="38"/>
      <c r="NK155" s="38"/>
      <c r="NL155" s="38"/>
      <c r="NM155" s="38"/>
      <c r="NN155" s="38"/>
      <c r="NO155" s="38"/>
      <c r="NP155" s="38"/>
      <c r="NQ155" s="38"/>
      <c r="NR155" s="38"/>
      <c r="NS155" s="38"/>
      <c r="NT155" s="38"/>
      <c r="NU155" s="38"/>
      <c r="NV155" s="38"/>
      <c r="NW155" s="38"/>
      <c r="NX155" s="38"/>
      <c r="NY155" s="38"/>
      <c r="NZ155" s="38"/>
      <c r="OA155" s="38"/>
      <c r="OB155" s="38"/>
      <c r="OC155" s="38"/>
      <c r="OD155" s="38"/>
      <c r="OE155" s="38"/>
      <c r="OF155" s="38"/>
      <c r="OG155" s="38"/>
      <c r="OH155" s="38"/>
      <c r="OI155" s="38"/>
      <c r="OJ155" s="38"/>
      <c r="OK155" s="38"/>
      <c r="OL155" s="38"/>
      <c r="OM155" s="38"/>
      <c r="ON155" s="38"/>
      <c r="OO155" s="38"/>
      <c r="OP155" s="38"/>
      <c r="OQ155" s="38"/>
      <c r="OR155" s="38"/>
      <c r="OS155" s="38"/>
      <c r="OT155" s="38"/>
      <c r="OU155" s="38"/>
      <c r="OV155" s="38"/>
      <c r="OW155" s="38"/>
      <c r="OX155" s="38"/>
      <c r="OY155" s="38"/>
      <c r="OZ155" s="38"/>
      <c r="PA155" s="38"/>
      <c r="PB155" s="38"/>
      <c r="PC155" s="38"/>
      <c r="PD155" s="38"/>
      <c r="PE155" s="38"/>
      <c r="PF155" s="38"/>
      <c r="PG155" s="38"/>
      <c r="PH155" s="38"/>
      <c r="PI155" s="38"/>
      <c r="PJ155" s="38"/>
      <c r="PK155" s="38"/>
      <c r="PL155" s="38"/>
      <c r="PM155" s="38"/>
      <c r="PN155" s="38"/>
      <c r="PO155" s="38"/>
      <c r="PP155" s="38"/>
      <c r="PQ155" s="38"/>
      <c r="PR155" s="38"/>
      <c r="PS155" s="38"/>
      <c r="PT155" s="38"/>
      <c r="PU155" s="38"/>
      <c r="PV155" s="38"/>
      <c r="PW155" s="38"/>
      <c r="PX155" s="38"/>
      <c r="PY155" s="38"/>
      <c r="PZ155" s="38"/>
      <c r="QA155" s="38"/>
      <c r="QB155" s="38"/>
      <c r="QC155" s="38"/>
      <c r="QD155" s="38"/>
      <c r="QE155" s="38"/>
      <c r="QF155" s="38"/>
      <c r="QG155" s="38"/>
      <c r="QH155" s="38"/>
      <c r="QI155" s="38"/>
      <c r="QJ155" s="38"/>
      <c r="QK155" s="38"/>
      <c r="QL155" s="38"/>
      <c r="QM155" s="38"/>
      <c r="QN155" s="38"/>
      <c r="QO155" s="38"/>
      <c r="QP155" s="38"/>
      <c r="QQ155" s="38"/>
      <c r="QR155" s="38"/>
      <c r="QS155" s="38"/>
      <c r="QT155" s="38"/>
      <c r="QU155" s="38"/>
      <c r="QV155" s="38"/>
      <c r="QW155" s="38"/>
      <c r="QX155" s="38"/>
      <c r="QY155" s="38"/>
      <c r="QZ155" s="38"/>
      <c r="RA155" s="38"/>
      <c r="RB155" s="38"/>
      <c r="RC155" s="38"/>
      <c r="RD155" s="38"/>
      <c r="RE155" s="38"/>
      <c r="RF155" s="38"/>
      <c r="RG155" s="38"/>
      <c r="RH155" s="38"/>
      <c r="RI155" s="38"/>
      <c r="RJ155" s="38"/>
      <c r="RK155" s="38"/>
      <c r="RL155" s="38"/>
      <c r="RM155" s="38"/>
      <c r="RN155" s="38"/>
      <c r="RO155" s="38"/>
      <c r="RP155" s="38"/>
      <c r="RQ155" s="38"/>
      <c r="RR155" s="38"/>
      <c r="RS155" s="38"/>
      <c r="RT155" s="38"/>
      <c r="RU155" s="38"/>
      <c r="RV155" s="38"/>
      <c r="RW155" s="38"/>
      <c r="RX155" s="38"/>
      <c r="RY155" s="38"/>
      <c r="RZ155" s="38"/>
      <c r="SA155" s="38"/>
      <c r="SB155" s="38"/>
      <c r="SC155" s="38"/>
      <c r="SD155" s="38"/>
      <c r="SE155" s="38"/>
      <c r="SF155" s="38"/>
      <c r="SG155" s="38"/>
      <c r="SH155" s="38"/>
      <c r="SI155" s="38"/>
      <c r="SJ155" s="38"/>
    </row>
    <row r="156" spans="1:504" s="39" customFormat="1" ht="28.5" customHeight="1" x14ac:dyDescent="0.25">
      <c r="A156" s="31" t="s">
        <v>47</v>
      </c>
      <c r="B156" s="17"/>
      <c r="C156" s="17"/>
      <c r="D156" s="17"/>
      <c r="E156" s="170"/>
      <c r="F156" s="17">
        <f t="shared" si="42"/>
        <v>0</v>
      </c>
      <c r="G156" s="17"/>
      <c r="H156" s="18"/>
      <c r="I156" s="18">
        <f t="shared" si="57"/>
        <v>0</v>
      </c>
      <c r="J156" s="17"/>
      <c r="K156" s="17"/>
      <c r="L156" s="170">
        <f t="shared" si="58"/>
        <v>0</v>
      </c>
      <c r="M156" s="17">
        <f t="shared" si="43"/>
        <v>0</v>
      </c>
      <c r="N156" s="115"/>
      <c r="O156" s="38"/>
      <c r="P156" s="38"/>
      <c r="Q156" s="38"/>
      <c r="R156" s="38"/>
      <c r="S156" s="38"/>
      <c r="T156" s="38"/>
      <c r="U156" s="38"/>
      <c r="V156" s="38"/>
      <c r="W156" s="38"/>
      <c r="X156" s="38"/>
      <c r="Y156" s="38"/>
      <c r="Z156" s="38"/>
      <c r="AA156" s="38"/>
      <c r="AB156" s="38"/>
      <c r="AC156" s="38"/>
      <c r="AD156" s="38"/>
      <c r="AE156" s="38"/>
      <c r="AF156" s="38"/>
      <c r="AG156" s="38"/>
      <c r="AH156" s="38"/>
      <c r="AI156" s="38"/>
      <c r="AJ156" s="38"/>
      <c r="AK156" s="38"/>
      <c r="AL156" s="38"/>
      <c r="AM156" s="38"/>
      <c r="AN156" s="38"/>
      <c r="AO156" s="38"/>
      <c r="AP156" s="38"/>
      <c r="AQ156" s="38"/>
      <c r="AR156" s="38"/>
      <c r="AS156" s="38"/>
      <c r="AT156" s="38"/>
      <c r="AU156" s="38"/>
      <c r="AV156" s="38"/>
      <c r="AW156" s="38"/>
      <c r="AX156" s="38"/>
      <c r="AY156" s="38"/>
      <c r="AZ156" s="38"/>
      <c r="BA156" s="38"/>
      <c r="BB156" s="38"/>
      <c r="BC156" s="38"/>
      <c r="BD156" s="38"/>
      <c r="BE156" s="38"/>
      <c r="BF156" s="38"/>
      <c r="BG156" s="38"/>
      <c r="BH156" s="38"/>
      <c r="BI156" s="38"/>
      <c r="BJ156" s="38"/>
      <c r="BK156" s="38"/>
      <c r="BL156" s="38"/>
      <c r="BM156" s="38"/>
      <c r="BN156" s="38"/>
      <c r="BO156" s="38"/>
      <c r="BP156" s="38"/>
      <c r="BQ156" s="38"/>
      <c r="BR156" s="38"/>
      <c r="BS156" s="38"/>
      <c r="BT156" s="38"/>
      <c r="BU156" s="38"/>
      <c r="BV156" s="38"/>
      <c r="BW156" s="38"/>
      <c r="BX156" s="38"/>
      <c r="BY156" s="38"/>
      <c r="BZ156" s="38"/>
      <c r="CA156" s="38"/>
      <c r="CB156" s="38"/>
      <c r="CC156" s="38"/>
      <c r="CD156" s="38"/>
      <c r="CE156" s="38"/>
      <c r="CF156" s="38"/>
      <c r="CG156" s="38"/>
      <c r="CH156" s="38"/>
      <c r="CI156" s="38"/>
      <c r="CJ156" s="38"/>
      <c r="CK156" s="38"/>
      <c r="CL156" s="38"/>
      <c r="CM156" s="38"/>
      <c r="CN156" s="38"/>
      <c r="CO156" s="38"/>
      <c r="CP156" s="38"/>
      <c r="CQ156" s="38"/>
      <c r="CR156" s="38"/>
      <c r="CS156" s="38"/>
      <c r="CT156" s="38"/>
      <c r="CU156" s="38"/>
      <c r="CV156" s="38"/>
      <c r="CW156" s="38"/>
      <c r="CX156" s="38"/>
      <c r="CY156" s="38"/>
      <c r="CZ156" s="38"/>
      <c r="DA156" s="38"/>
      <c r="DB156" s="38"/>
      <c r="DC156" s="38"/>
      <c r="DD156" s="38"/>
      <c r="DE156" s="38"/>
      <c r="DF156" s="38"/>
      <c r="DG156" s="38"/>
      <c r="DH156" s="38"/>
      <c r="DI156" s="38"/>
      <c r="DJ156" s="38"/>
      <c r="DK156" s="38"/>
      <c r="DL156" s="38"/>
      <c r="DM156" s="38"/>
      <c r="DN156" s="38"/>
      <c r="DO156" s="38"/>
      <c r="DP156" s="38"/>
      <c r="DQ156" s="38"/>
      <c r="DR156" s="38"/>
      <c r="DS156" s="38"/>
      <c r="DT156" s="38"/>
      <c r="DU156" s="38"/>
      <c r="DV156" s="38"/>
      <c r="DW156" s="38"/>
      <c r="DX156" s="38"/>
      <c r="DY156" s="38"/>
      <c r="DZ156" s="38"/>
      <c r="EA156" s="38"/>
      <c r="EB156" s="38"/>
      <c r="EC156" s="38"/>
      <c r="ED156" s="38"/>
      <c r="EE156" s="38"/>
      <c r="EF156" s="38"/>
      <c r="EG156" s="38"/>
      <c r="EH156" s="38"/>
      <c r="EI156" s="38"/>
      <c r="EJ156" s="38"/>
      <c r="EK156" s="38"/>
      <c r="EL156" s="38"/>
      <c r="EM156" s="38"/>
      <c r="EN156" s="38"/>
      <c r="EO156" s="38"/>
      <c r="EP156" s="38"/>
      <c r="EQ156" s="38"/>
      <c r="ER156" s="38"/>
      <c r="ES156" s="38"/>
      <c r="ET156" s="38"/>
      <c r="EU156" s="38"/>
      <c r="EV156" s="38"/>
      <c r="EW156" s="38"/>
      <c r="EX156" s="38"/>
      <c r="EY156" s="38"/>
      <c r="EZ156" s="38"/>
      <c r="FA156" s="38"/>
      <c r="FB156" s="38"/>
      <c r="FC156" s="38"/>
      <c r="FD156" s="38"/>
      <c r="FE156" s="38"/>
      <c r="FF156" s="38"/>
      <c r="FG156" s="38"/>
      <c r="FH156" s="38"/>
      <c r="FI156" s="38"/>
      <c r="FJ156" s="38"/>
      <c r="FK156" s="38"/>
      <c r="FL156" s="38"/>
      <c r="FM156" s="38"/>
      <c r="FN156" s="38"/>
      <c r="FO156" s="38"/>
      <c r="FP156" s="38"/>
      <c r="FQ156" s="38"/>
      <c r="FR156" s="38"/>
      <c r="FS156" s="38"/>
      <c r="FT156" s="38"/>
      <c r="FU156" s="38"/>
      <c r="FV156" s="38"/>
      <c r="FW156" s="38"/>
      <c r="FX156" s="38"/>
      <c r="FY156" s="38"/>
      <c r="FZ156" s="38"/>
      <c r="GA156" s="38"/>
      <c r="GB156" s="38"/>
      <c r="GC156" s="38"/>
      <c r="GD156" s="38"/>
      <c r="GE156" s="38"/>
      <c r="GF156" s="38"/>
      <c r="GG156" s="38"/>
      <c r="GH156" s="38"/>
      <c r="GI156" s="38"/>
      <c r="GJ156" s="38"/>
      <c r="GK156" s="38"/>
      <c r="GL156" s="38"/>
      <c r="GM156" s="38"/>
      <c r="GN156" s="38"/>
      <c r="GO156" s="38"/>
      <c r="GP156" s="38"/>
      <c r="GQ156" s="38"/>
      <c r="GR156" s="38"/>
      <c r="GS156" s="38"/>
      <c r="GT156" s="38"/>
      <c r="GU156" s="38"/>
      <c r="GV156" s="38"/>
      <c r="GW156" s="38"/>
      <c r="GX156" s="38"/>
      <c r="GY156" s="38"/>
      <c r="GZ156" s="38"/>
      <c r="HA156" s="38"/>
      <c r="HB156" s="38"/>
      <c r="HC156" s="38"/>
      <c r="HD156" s="38"/>
      <c r="HE156" s="38"/>
      <c r="HF156" s="38"/>
      <c r="HG156" s="38"/>
      <c r="HH156" s="38"/>
      <c r="HI156" s="38"/>
      <c r="HJ156" s="38"/>
      <c r="HK156" s="38"/>
      <c r="HL156" s="38"/>
      <c r="HM156" s="38"/>
      <c r="HN156" s="38"/>
      <c r="HO156" s="38"/>
      <c r="HP156" s="38"/>
      <c r="HQ156" s="38"/>
      <c r="HR156" s="38"/>
      <c r="HS156" s="38"/>
      <c r="HT156" s="38"/>
      <c r="HU156" s="38"/>
      <c r="HV156" s="38"/>
      <c r="HW156" s="38"/>
      <c r="HX156" s="38"/>
      <c r="HY156" s="38"/>
      <c r="HZ156" s="38"/>
      <c r="IA156" s="38"/>
      <c r="IB156" s="38"/>
      <c r="IC156" s="38"/>
      <c r="ID156" s="38"/>
      <c r="IE156" s="38"/>
      <c r="IF156" s="38"/>
      <c r="IG156" s="38"/>
      <c r="IH156" s="38"/>
      <c r="II156" s="38"/>
      <c r="IJ156" s="38"/>
      <c r="IK156" s="38"/>
      <c r="IL156" s="38"/>
      <c r="IM156" s="38"/>
      <c r="IN156" s="38"/>
      <c r="IO156" s="38"/>
      <c r="IP156" s="38"/>
      <c r="IQ156" s="38"/>
      <c r="IR156" s="38"/>
      <c r="IS156" s="38"/>
      <c r="IT156" s="38"/>
      <c r="IU156" s="38"/>
      <c r="IV156" s="38"/>
      <c r="IW156" s="38"/>
      <c r="IX156" s="38"/>
      <c r="IY156" s="38"/>
      <c r="IZ156" s="38"/>
      <c r="JA156" s="38"/>
      <c r="JB156" s="38"/>
      <c r="JC156" s="38"/>
      <c r="JD156" s="38"/>
      <c r="JE156" s="38"/>
      <c r="JF156" s="38"/>
      <c r="JG156" s="38"/>
      <c r="JH156" s="38"/>
      <c r="JI156" s="38"/>
      <c r="JJ156" s="38"/>
      <c r="JK156" s="38"/>
      <c r="JL156" s="38"/>
      <c r="JM156" s="38"/>
      <c r="JN156" s="38"/>
      <c r="JO156" s="38"/>
      <c r="JP156" s="38"/>
      <c r="JQ156" s="38"/>
      <c r="JR156" s="38"/>
      <c r="JS156" s="38"/>
      <c r="JT156" s="38"/>
      <c r="JU156" s="38"/>
      <c r="JV156" s="38"/>
      <c r="JW156" s="38"/>
      <c r="JX156" s="38"/>
      <c r="JY156" s="38"/>
      <c r="JZ156" s="38"/>
      <c r="KA156" s="38"/>
      <c r="KB156" s="38"/>
      <c r="KC156" s="38"/>
      <c r="KD156" s="38"/>
      <c r="KE156" s="38"/>
      <c r="KF156" s="38"/>
      <c r="KG156" s="38"/>
      <c r="KH156" s="38"/>
      <c r="KI156" s="38"/>
      <c r="KJ156" s="38"/>
      <c r="KK156" s="38"/>
      <c r="KL156" s="38"/>
      <c r="KM156" s="38"/>
      <c r="KN156" s="38"/>
      <c r="KO156" s="38"/>
      <c r="KP156" s="38"/>
      <c r="KQ156" s="38"/>
      <c r="KR156" s="38"/>
      <c r="KS156" s="38"/>
      <c r="KT156" s="38"/>
      <c r="KU156" s="38"/>
      <c r="KV156" s="38"/>
      <c r="KW156" s="38"/>
      <c r="KX156" s="38"/>
      <c r="KY156" s="38"/>
      <c r="KZ156" s="38"/>
      <c r="LA156" s="38"/>
      <c r="LB156" s="38"/>
      <c r="LC156" s="38"/>
      <c r="LD156" s="38"/>
      <c r="LE156" s="38"/>
      <c r="LF156" s="38"/>
      <c r="LG156" s="38"/>
      <c r="LH156" s="38"/>
      <c r="LI156" s="38"/>
      <c r="LJ156" s="38"/>
      <c r="LK156" s="38"/>
      <c r="LL156" s="38"/>
      <c r="LM156" s="38"/>
      <c r="LN156" s="38"/>
      <c r="LO156" s="38"/>
      <c r="LP156" s="38"/>
      <c r="LQ156" s="38"/>
      <c r="LR156" s="38"/>
      <c r="LS156" s="38"/>
      <c r="LT156" s="38"/>
      <c r="LU156" s="38"/>
      <c r="LV156" s="38"/>
      <c r="LW156" s="38"/>
      <c r="LX156" s="38"/>
      <c r="LY156" s="38"/>
      <c r="LZ156" s="38"/>
      <c r="MA156" s="38"/>
      <c r="MB156" s="38"/>
      <c r="MC156" s="38"/>
      <c r="MD156" s="38"/>
      <c r="ME156" s="38"/>
      <c r="MF156" s="38"/>
      <c r="MG156" s="38"/>
      <c r="MH156" s="38"/>
      <c r="MI156" s="38"/>
      <c r="MJ156" s="38"/>
      <c r="MK156" s="38"/>
      <c r="ML156" s="38"/>
      <c r="MM156" s="38"/>
      <c r="MN156" s="38"/>
      <c r="MO156" s="38"/>
      <c r="MP156" s="38"/>
      <c r="MQ156" s="38"/>
      <c r="MR156" s="38"/>
      <c r="MS156" s="38"/>
      <c r="MT156" s="38"/>
      <c r="MU156" s="38"/>
      <c r="MV156" s="38"/>
      <c r="MW156" s="38"/>
      <c r="MX156" s="38"/>
      <c r="MY156" s="38"/>
      <c r="MZ156" s="38"/>
      <c r="NA156" s="38"/>
      <c r="NB156" s="38"/>
      <c r="NC156" s="38"/>
      <c r="ND156" s="38"/>
      <c r="NE156" s="38"/>
      <c r="NF156" s="38"/>
      <c r="NG156" s="38"/>
      <c r="NH156" s="38"/>
      <c r="NI156" s="38"/>
      <c r="NJ156" s="38"/>
      <c r="NK156" s="38"/>
      <c r="NL156" s="38"/>
      <c r="NM156" s="38"/>
      <c r="NN156" s="38"/>
      <c r="NO156" s="38"/>
      <c r="NP156" s="38"/>
      <c r="NQ156" s="38"/>
      <c r="NR156" s="38"/>
      <c r="NS156" s="38"/>
      <c r="NT156" s="38"/>
      <c r="NU156" s="38"/>
      <c r="NV156" s="38"/>
      <c r="NW156" s="38"/>
      <c r="NX156" s="38"/>
      <c r="NY156" s="38"/>
      <c r="NZ156" s="38"/>
      <c r="OA156" s="38"/>
      <c r="OB156" s="38"/>
      <c r="OC156" s="38"/>
      <c r="OD156" s="38"/>
      <c r="OE156" s="38"/>
      <c r="OF156" s="38"/>
      <c r="OG156" s="38"/>
      <c r="OH156" s="38"/>
      <c r="OI156" s="38"/>
      <c r="OJ156" s="38"/>
      <c r="OK156" s="38"/>
      <c r="OL156" s="38"/>
      <c r="OM156" s="38"/>
      <c r="ON156" s="38"/>
      <c r="OO156" s="38"/>
      <c r="OP156" s="38"/>
      <c r="OQ156" s="38"/>
      <c r="OR156" s="38"/>
      <c r="OS156" s="38"/>
      <c r="OT156" s="38"/>
      <c r="OU156" s="38"/>
      <c r="OV156" s="38"/>
      <c r="OW156" s="38"/>
      <c r="OX156" s="38"/>
      <c r="OY156" s="38"/>
      <c r="OZ156" s="38"/>
      <c r="PA156" s="38"/>
      <c r="PB156" s="38"/>
      <c r="PC156" s="38"/>
      <c r="PD156" s="38"/>
      <c r="PE156" s="38"/>
      <c r="PF156" s="38"/>
      <c r="PG156" s="38"/>
      <c r="PH156" s="38"/>
      <c r="PI156" s="38"/>
      <c r="PJ156" s="38"/>
      <c r="PK156" s="38"/>
      <c r="PL156" s="38"/>
      <c r="PM156" s="38"/>
      <c r="PN156" s="38"/>
      <c r="PO156" s="38"/>
      <c r="PP156" s="38"/>
      <c r="PQ156" s="38"/>
      <c r="PR156" s="38"/>
      <c r="PS156" s="38"/>
      <c r="PT156" s="38"/>
      <c r="PU156" s="38"/>
      <c r="PV156" s="38"/>
      <c r="PW156" s="38"/>
      <c r="PX156" s="38"/>
      <c r="PY156" s="38"/>
      <c r="PZ156" s="38"/>
      <c r="QA156" s="38"/>
      <c r="QB156" s="38"/>
      <c r="QC156" s="38"/>
      <c r="QD156" s="38"/>
      <c r="QE156" s="38"/>
      <c r="QF156" s="38"/>
      <c r="QG156" s="38"/>
      <c r="QH156" s="38"/>
      <c r="QI156" s="38"/>
      <c r="QJ156" s="38"/>
      <c r="QK156" s="38"/>
      <c r="QL156" s="38"/>
      <c r="QM156" s="38"/>
      <c r="QN156" s="38"/>
      <c r="QO156" s="38"/>
      <c r="QP156" s="38"/>
      <c r="QQ156" s="38"/>
      <c r="QR156" s="38"/>
      <c r="QS156" s="38"/>
      <c r="QT156" s="38"/>
      <c r="QU156" s="38"/>
      <c r="QV156" s="38"/>
      <c r="QW156" s="38"/>
      <c r="QX156" s="38"/>
      <c r="QY156" s="38"/>
      <c r="QZ156" s="38"/>
      <c r="RA156" s="38"/>
      <c r="RB156" s="38"/>
      <c r="RC156" s="38"/>
      <c r="RD156" s="38"/>
      <c r="RE156" s="38"/>
      <c r="RF156" s="38"/>
      <c r="RG156" s="38"/>
      <c r="RH156" s="38"/>
      <c r="RI156" s="38"/>
      <c r="RJ156" s="38"/>
      <c r="RK156" s="38"/>
      <c r="RL156" s="38"/>
      <c r="RM156" s="38"/>
      <c r="RN156" s="38"/>
      <c r="RO156" s="38"/>
      <c r="RP156" s="38"/>
      <c r="RQ156" s="38"/>
      <c r="RR156" s="38"/>
      <c r="RS156" s="38"/>
      <c r="RT156" s="38"/>
      <c r="RU156" s="38"/>
      <c r="RV156" s="38"/>
      <c r="RW156" s="38"/>
      <c r="RX156" s="38"/>
      <c r="RY156" s="38"/>
      <c r="RZ156" s="38"/>
      <c r="SA156" s="38"/>
      <c r="SB156" s="38"/>
      <c r="SC156" s="38"/>
      <c r="SD156" s="38"/>
      <c r="SE156" s="38"/>
      <c r="SF156" s="38"/>
      <c r="SG156" s="38"/>
      <c r="SH156" s="38"/>
      <c r="SI156" s="38"/>
      <c r="SJ156" s="38"/>
    </row>
    <row r="157" spans="1:504" s="39" customFormat="1" ht="38.25" hidden="1" x14ac:dyDescent="0.25">
      <c r="A157" s="28" t="s">
        <v>89</v>
      </c>
      <c r="B157" s="33">
        <f t="shared" ref="B157:K157" si="59">SUM(B159:B164)</f>
        <v>0</v>
      </c>
      <c r="C157" s="33">
        <f t="shared" si="59"/>
        <v>0</v>
      </c>
      <c r="D157" s="33">
        <f t="shared" ref="D157" si="60">SUM(D159:D164)</f>
        <v>0</v>
      </c>
      <c r="E157" s="195">
        <f t="shared" si="59"/>
        <v>0</v>
      </c>
      <c r="F157" s="33">
        <f t="shared" si="42"/>
        <v>0</v>
      </c>
      <c r="G157" s="33">
        <f>SUM(G159:G164)</f>
        <v>0</v>
      </c>
      <c r="H157" s="33">
        <f t="shared" si="59"/>
        <v>0</v>
      </c>
      <c r="I157" s="33">
        <f t="shared" si="57"/>
        <v>0</v>
      </c>
      <c r="J157" s="33">
        <f t="shared" si="59"/>
        <v>0</v>
      </c>
      <c r="K157" s="33">
        <f t="shared" si="59"/>
        <v>0</v>
      </c>
      <c r="L157" s="195">
        <f t="shared" si="58"/>
        <v>0</v>
      </c>
      <c r="M157" s="33">
        <f t="shared" si="43"/>
        <v>0</v>
      </c>
      <c r="N157" s="120"/>
      <c r="O157" s="4"/>
      <c r="P157" s="4"/>
      <c r="Q157" s="4"/>
      <c r="R157" s="38"/>
      <c r="S157" s="38"/>
      <c r="T157" s="38"/>
      <c r="U157" s="38"/>
      <c r="V157" s="38"/>
      <c r="W157" s="38"/>
      <c r="X157" s="38"/>
      <c r="Y157" s="38"/>
      <c r="Z157" s="38"/>
      <c r="AA157" s="38"/>
      <c r="AB157" s="38"/>
      <c r="AC157" s="38"/>
      <c r="AD157" s="38"/>
      <c r="AE157" s="38"/>
      <c r="AF157" s="38"/>
      <c r="AG157" s="38"/>
      <c r="AH157" s="38"/>
      <c r="AI157" s="38"/>
      <c r="AJ157" s="38"/>
      <c r="AK157" s="38"/>
      <c r="AL157" s="38"/>
      <c r="AM157" s="38"/>
      <c r="AN157" s="38"/>
      <c r="AO157" s="38"/>
      <c r="AP157" s="38"/>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c r="BO157" s="38"/>
      <c r="BP157" s="38"/>
      <c r="BQ157" s="38"/>
      <c r="BR157" s="38"/>
      <c r="BS157" s="38"/>
      <c r="BT157" s="38"/>
      <c r="BU157" s="38"/>
      <c r="BV157" s="38"/>
      <c r="BW157" s="38"/>
      <c r="BX157" s="38"/>
      <c r="BY157" s="38"/>
      <c r="BZ157" s="38"/>
      <c r="CA157" s="38"/>
      <c r="CB157" s="38"/>
      <c r="CC157" s="38"/>
      <c r="CD157" s="38"/>
      <c r="CE157" s="38"/>
      <c r="CF157" s="38"/>
      <c r="CG157" s="38"/>
      <c r="CH157" s="38"/>
      <c r="CI157" s="38"/>
      <c r="CJ157" s="38"/>
      <c r="CK157" s="38"/>
      <c r="CL157" s="38"/>
      <c r="CM157" s="38"/>
      <c r="CN157" s="38"/>
      <c r="CO157" s="38"/>
      <c r="CP157" s="38"/>
      <c r="CQ157" s="38"/>
      <c r="CR157" s="38"/>
      <c r="CS157" s="38"/>
      <c r="CT157" s="38"/>
      <c r="CU157" s="38"/>
      <c r="CV157" s="38"/>
      <c r="CW157" s="38"/>
      <c r="CX157" s="38"/>
      <c r="CY157" s="38"/>
      <c r="CZ157" s="38"/>
      <c r="DA157" s="38"/>
      <c r="DB157" s="38"/>
      <c r="DC157" s="38"/>
      <c r="DD157" s="38"/>
      <c r="DE157" s="38"/>
      <c r="DF157" s="38"/>
      <c r="DG157" s="38"/>
      <c r="DH157" s="38"/>
      <c r="DI157" s="38"/>
      <c r="DJ157" s="38"/>
      <c r="DK157" s="38"/>
      <c r="DL157" s="38"/>
      <c r="DM157" s="38"/>
      <c r="DN157" s="38"/>
      <c r="DO157" s="38"/>
      <c r="DP157" s="38"/>
      <c r="DQ157" s="38"/>
      <c r="DR157" s="38"/>
      <c r="DS157" s="38"/>
      <c r="DT157" s="38"/>
      <c r="DU157" s="38"/>
      <c r="DV157" s="38"/>
      <c r="DW157" s="38"/>
      <c r="DX157" s="38"/>
      <c r="DY157" s="38"/>
      <c r="DZ157" s="38"/>
      <c r="EA157" s="38"/>
      <c r="EB157" s="38"/>
      <c r="EC157" s="38"/>
      <c r="ED157" s="38"/>
      <c r="EE157" s="38"/>
      <c r="EF157" s="38"/>
      <c r="EG157" s="38"/>
      <c r="EH157" s="38"/>
      <c r="EI157" s="38"/>
      <c r="EJ157" s="38"/>
      <c r="EK157" s="38"/>
      <c r="EL157" s="38"/>
      <c r="EM157" s="38"/>
      <c r="EN157" s="38"/>
      <c r="EO157" s="38"/>
      <c r="EP157" s="38"/>
      <c r="EQ157" s="38"/>
      <c r="ER157" s="38"/>
      <c r="ES157" s="38"/>
      <c r="ET157" s="38"/>
      <c r="EU157" s="38"/>
      <c r="EV157" s="38"/>
      <c r="EW157" s="38"/>
      <c r="EX157" s="38"/>
      <c r="EY157" s="38"/>
      <c r="EZ157" s="38"/>
      <c r="FA157" s="38"/>
      <c r="FB157" s="38"/>
      <c r="FC157" s="38"/>
      <c r="FD157" s="38"/>
      <c r="FE157" s="38"/>
      <c r="FF157" s="38"/>
      <c r="FG157" s="38"/>
      <c r="FH157" s="38"/>
      <c r="FI157" s="38"/>
      <c r="FJ157" s="38"/>
      <c r="FK157" s="38"/>
      <c r="FL157" s="38"/>
      <c r="FM157" s="38"/>
      <c r="FN157" s="38"/>
      <c r="FO157" s="38"/>
      <c r="FP157" s="38"/>
      <c r="FQ157" s="38"/>
      <c r="FR157" s="38"/>
      <c r="FS157" s="38"/>
      <c r="FT157" s="38"/>
      <c r="FU157" s="38"/>
      <c r="FV157" s="38"/>
      <c r="FW157" s="38"/>
      <c r="FX157" s="38"/>
      <c r="FY157" s="38"/>
      <c r="FZ157" s="38"/>
      <c r="GA157" s="38"/>
      <c r="GB157" s="38"/>
      <c r="GC157" s="38"/>
      <c r="GD157" s="38"/>
      <c r="GE157" s="38"/>
      <c r="GF157" s="38"/>
      <c r="GG157" s="38"/>
      <c r="GH157" s="38"/>
      <c r="GI157" s="38"/>
      <c r="GJ157" s="38"/>
      <c r="GK157" s="38"/>
      <c r="GL157" s="38"/>
      <c r="GM157" s="38"/>
      <c r="GN157" s="38"/>
      <c r="GO157" s="38"/>
      <c r="GP157" s="38"/>
      <c r="GQ157" s="38"/>
      <c r="GR157" s="38"/>
      <c r="GS157" s="38"/>
      <c r="GT157" s="38"/>
      <c r="GU157" s="38"/>
      <c r="GV157" s="38"/>
      <c r="GW157" s="38"/>
      <c r="GX157" s="38"/>
      <c r="GY157" s="38"/>
      <c r="GZ157" s="38"/>
      <c r="HA157" s="38"/>
      <c r="HB157" s="38"/>
      <c r="HC157" s="38"/>
      <c r="HD157" s="38"/>
      <c r="HE157" s="38"/>
      <c r="HF157" s="38"/>
      <c r="HG157" s="38"/>
      <c r="HH157" s="38"/>
      <c r="HI157" s="38"/>
      <c r="HJ157" s="38"/>
      <c r="HK157" s="38"/>
      <c r="HL157" s="38"/>
      <c r="HM157" s="38"/>
      <c r="HN157" s="38"/>
      <c r="HO157" s="38"/>
      <c r="HP157" s="38"/>
      <c r="HQ157" s="38"/>
      <c r="HR157" s="38"/>
      <c r="HS157" s="38"/>
      <c r="HT157" s="38"/>
      <c r="HU157" s="38"/>
      <c r="HV157" s="38"/>
      <c r="HW157" s="38"/>
      <c r="HX157" s="38"/>
      <c r="HY157" s="38"/>
      <c r="HZ157" s="38"/>
      <c r="IA157" s="38"/>
      <c r="IB157" s="38"/>
      <c r="IC157" s="38"/>
      <c r="ID157" s="38"/>
      <c r="IE157" s="38"/>
      <c r="IF157" s="38"/>
      <c r="IG157" s="38"/>
      <c r="IH157" s="38"/>
      <c r="II157" s="38"/>
      <c r="IJ157" s="38"/>
      <c r="IK157" s="38"/>
      <c r="IL157" s="38"/>
      <c r="IM157" s="38"/>
      <c r="IN157" s="38"/>
      <c r="IO157" s="38"/>
      <c r="IP157" s="38"/>
      <c r="IQ157" s="38"/>
      <c r="IR157" s="38"/>
      <c r="IS157" s="38"/>
      <c r="IT157" s="38"/>
      <c r="IU157" s="38"/>
      <c r="IV157" s="38"/>
      <c r="IW157" s="38"/>
      <c r="IX157" s="38"/>
      <c r="IY157" s="38"/>
      <c r="IZ157" s="38"/>
      <c r="JA157" s="38"/>
      <c r="JB157" s="38"/>
      <c r="JC157" s="38"/>
      <c r="JD157" s="38"/>
      <c r="JE157" s="38"/>
      <c r="JF157" s="38"/>
      <c r="JG157" s="38"/>
      <c r="JH157" s="38"/>
      <c r="JI157" s="38"/>
      <c r="JJ157" s="38"/>
      <c r="JK157" s="38"/>
      <c r="JL157" s="38"/>
      <c r="JM157" s="38"/>
      <c r="JN157" s="38"/>
      <c r="JO157" s="38"/>
      <c r="JP157" s="38"/>
      <c r="JQ157" s="38"/>
      <c r="JR157" s="38"/>
      <c r="JS157" s="38"/>
      <c r="JT157" s="38"/>
      <c r="JU157" s="38"/>
      <c r="JV157" s="38"/>
      <c r="JW157" s="38"/>
      <c r="JX157" s="38"/>
      <c r="JY157" s="38"/>
      <c r="JZ157" s="38"/>
      <c r="KA157" s="38"/>
      <c r="KB157" s="38"/>
      <c r="KC157" s="38"/>
      <c r="KD157" s="38"/>
      <c r="KE157" s="38"/>
      <c r="KF157" s="38"/>
      <c r="KG157" s="38"/>
      <c r="KH157" s="38"/>
      <c r="KI157" s="38"/>
      <c r="KJ157" s="38"/>
      <c r="KK157" s="38"/>
      <c r="KL157" s="38"/>
      <c r="KM157" s="38"/>
      <c r="KN157" s="38"/>
      <c r="KO157" s="38"/>
      <c r="KP157" s="38"/>
      <c r="KQ157" s="38"/>
      <c r="KR157" s="38"/>
      <c r="KS157" s="38"/>
      <c r="KT157" s="38"/>
      <c r="KU157" s="38"/>
      <c r="KV157" s="38"/>
      <c r="KW157" s="38"/>
      <c r="KX157" s="38"/>
      <c r="KY157" s="38"/>
      <c r="KZ157" s="38"/>
      <c r="LA157" s="38"/>
      <c r="LB157" s="38"/>
      <c r="LC157" s="38"/>
      <c r="LD157" s="38"/>
      <c r="LE157" s="38"/>
      <c r="LF157" s="38"/>
      <c r="LG157" s="38"/>
      <c r="LH157" s="38"/>
      <c r="LI157" s="38"/>
      <c r="LJ157" s="38"/>
      <c r="LK157" s="38"/>
      <c r="LL157" s="38"/>
      <c r="LM157" s="38"/>
      <c r="LN157" s="38"/>
      <c r="LO157" s="38"/>
      <c r="LP157" s="38"/>
      <c r="LQ157" s="38"/>
      <c r="LR157" s="38"/>
      <c r="LS157" s="38"/>
      <c r="LT157" s="38"/>
      <c r="LU157" s="38"/>
      <c r="LV157" s="38"/>
      <c r="LW157" s="38"/>
      <c r="LX157" s="38"/>
      <c r="LY157" s="38"/>
      <c r="LZ157" s="38"/>
      <c r="MA157" s="38"/>
      <c r="MB157" s="38"/>
      <c r="MC157" s="38"/>
      <c r="MD157" s="38"/>
      <c r="ME157" s="38"/>
      <c r="MF157" s="38"/>
      <c r="MG157" s="38"/>
      <c r="MH157" s="38"/>
      <c r="MI157" s="38"/>
      <c r="MJ157" s="38"/>
      <c r="MK157" s="38"/>
      <c r="ML157" s="38"/>
      <c r="MM157" s="38"/>
      <c r="MN157" s="38"/>
      <c r="MO157" s="38"/>
      <c r="MP157" s="38"/>
      <c r="MQ157" s="38"/>
      <c r="MR157" s="38"/>
      <c r="MS157" s="38"/>
      <c r="MT157" s="38"/>
      <c r="MU157" s="38"/>
      <c r="MV157" s="38"/>
      <c r="MW157" s="38"/>
      <c r="MX157" s="38"/>
      <c r="MY157" s="38"/>
      <c r="MZ157" s="38"/>
      <c r="NA157" s="38"/>
      <c r="NB157" s="38"/>
      <c r="NC157" s="38"/>
      <c r="ND157" s="38"/>
      <c r="NE157" s="38"/>
      <c r="NF157" s="38"/>
      <c r="NG157" s="38"/>
      <c r="NH157" s="38"/>
      <c r="NI157" s="38"/>
      <c r="NJ157" s="38"/>
      <c r="NK157" s="38"/>
      <c r="NL157" s="38"/>
      <c r="NM157" s="38"/>
      <c r="NN157" s="38"/>
      <c r="NO157" s="38"/>
      <c r="NP157" s="38"/>
      <c r="NQ157" s="38"/>
      <c r="NR157" s="38"/>
      <c r="NS157" s="38"/>
      <c r="NT157" s="38"/>
      <c r="NU157" s="38"/>
      <c r="NV157" s="38"/>
      <c r="NW157" s="38"/>
      <c r="NX157" s="38"/>
      <c r="NY157" s="38"/>
      <c r="NZ157" s="38"/>
      <c r="OA157" s="38"/>
      <c r="OB157" s="38"/>
      <c r="OC157" s="38"/>
      <c r="OD157" s="38"/>
      <c r="OE157" s="38"/>
      <c r="OF157" s="38"/>
      <c r="OG157" s="38"/>
      <c r="OH157" s="38"/>
      <c r="OI157" s="38"/>
      <c r="OJ157" s="38"/>
      <c r="OK157" s="38"/>
      <c r="OL157" s="38"/>
      <c r="OM157" s="38"/>
      <c r="ON157" s="38"/>
      <c r="OO157" s="38"/>
      <c r="OP157" s="38"/>
      <c r="OQ157" s="38"/>
      <c r="OR157" s="38"/>
      <c r="OS157" s="38"/>
      <c r="OT157" s="38"/>
      <c r="OU157" s="38"/>
      <c r="OV157" s="38"/>
      <c r="OW157" s="38"/>
      <c r="OX157" s="38"/>
      <c r="OY157" s="38"/>
      <c r="OZ157" s="38"/>
      <c r="PA157" s="38"/>
      <c r="PB157" s="38"/>
      <c r="PC157" s="38"/>
      <c r="PD157" s="38"/>
      <c r="PE157" s="38"/>
      <c r="PF157" s="38"/>
      <c r="PG157" s="38"/>
      <c r="PH157" s="38"/>
      <c r="PI157" s="38"/>
      <c r="PJ157" s="38"/>
      <c r="PK157" s="38"/>
      <c r="PL157" s="38"/>
      <c r="PM157" s="38"/>
      <c r="PN157" s="38"/>
      <c r="PO157" s="38"/>
      <c r="PP157" s="38"/>
      <c r="PQ157" s="38"/>
      <c r="PR157" s="38"/>
      <c r="PS157" s="38"/>
      <c r="PT157" s="38"/>
      <c r="PU157" s="38"/>
      <c r="PV157" s="38"/>
      <c r="PW157" s="38"/>
      <c r="PX157" s="38"/>
      <c r="PY157" s="38"/>
      <c r="PZ157" s="38"/>
      <c r="QA157" s="38"/>
      <c r="QB157" s="38"/>
      <c r="QC157" s="38"/>
      <c r="QD157" s="38"/>
      <c r="QE157" s="38"/>
      <c r="QF157" s="38"/>
      <c r="QG157" s="38"/>
      <c r="QH157" s="38"/>
      <c r="QI157" s="38"/>
      <c r="QJ157" s="38"/>
      <c r="QK157" s="38"/>
      <c r="QL157" s="38"/>
      <c r="QM157" s="38"/>
      <c r="QN157" s="38"/>
      <c r="QO157" s="38"/>
      <c r="QP157" s="38"/>
      <c r="QQ157" s="38"/>
      <c r="QR157" s="38"/>
      <c r="QS157" s="38"/>
      <c r="QT157" s="38"/>
      <c r="QU157" s="38"/>
      <c r="QV157" s="38"/>
      <c r="QW157" s="38"/>
      <c r="QX157" s="38"/>
      <c r="QY157" s="38"/>
      <c r="QZ157" s="38"/>
      <c r="RA157" s="38"/>
      <c r="RB157" s="38"/>
      <c r="RC157" s="38"/>
      <c r="RD157" s="38"/>
      <c r="RE157" s="38"/>
      <c r="RF157" s="38"/>
      <c r="RG157" s="38"/>
      <c r="RH157" s="38"/>
      <c r="RI157" s="38"/>
      <c r="RJ157" s="38"/>
      <c r="RK157" s="38"/>
      <c r="RL157" s="38"/>
      <c r="RM157" s="38"/>
      <c r="RN157" s="38"/>
      <c r="RO157" s="38"/>
      <c r="RP157" s="38"/>
      <c r="RQ157" s="38"/>
      <c r="RR157" s="38"/>
      <c r="RS157" s="38"/>
      <c r="RT157" s="38"/>
      <c r="RU157" s="38"/>
      <c r="RV157" s="38"/>
      <c r="RW157" s="38"/>
      <c r="RX157" s="38"/>
      <c r="RY157" s="38"/>
      <c r="RZ157" s="38"/>
      <c r="SA157" s="38"/>
      <c r="SB157" s="38"/>
      <c r="SC157" s="38"/>
      <c r="SD157" s="38"/>
      <c r="SE157" s="38"/>
      <c r="SF157" s="38"/>
      <c r="SG157" s="38"/>
      <c r="SH157" s="38"/>
      <c r="SI157" s="38"/>
      <c r="SJ157" s="38"/>
    </row>
    <row r="158" spans="1:504" s="39" customFormat="1" ht="30" hidden="1" customHeight="1" x14ac:dyDescent="0.25">
      <c r="A158" s="31" t="s">
        <v>87</v>
      </c>
      <c r="B158" s="17"/>
      <c r="C158" s="17"/>
      <c r="D158" s="17"/>
      <c r="E158" s="195"/>
      <c r="F158" s="17">
        <f t="shared" si="42"/>
        <v>0</v>
      </c>
      <c r="G158" s="17"/>
      <c r="H158" s="18"/>
      <c r="I158" s="18">
        <f t="shared" si="57"/>
        <v>0</v>
      </c>
      <c r="J158" s="18"/>
      <c r="K158" s="18"/>
      <c r="L158" s="195">
        <f t="shared" si="58"/>
        <v>0</v>
      </c>
      <c r="M158" s="33">
        <f t="shared" si="43"/>
        <v>0</v>
      </c>
      <c r="N158" s="115"/>
      <c r="O158" s="4"/>
      <c r="P158" s="4"/>
      <c r="Q158" s="4"/>
      <c r="R158" s="38"/>
      <c r="S158" s="38"/>
      <c r="T158" s="38"/>
      <c r="U158" s="38"/>
      <c r="V158" s="38"/>
      <c r="W158" s="38"/>
      <c r="X158" s="38"/>
      <c r="Y158" s="38"/>
      <c r="Z158" s="38"/>
      <c r="AA158" s="38"/>
      <c r="AB158" s="38"/>
      <c r="AC158" s="38"/>
      <c r="AD158" s="38"/>
      <c r="AE158" s="38"/>
      <c r="AF158" s="38"/>
      <c r="AG158" s="38"/>
      <c r="AH158" s="38"/>
      <c r="AI158" s="38"/>
      <c r="AJ158" s="38"/>
      <c r="AK158" s="38"/>
      <c r="AL158" s="38"/>
      <c r="AM158" s="38"/>
      <c r="AN158" s="38"/>
      <c r="AO158" s="38"/>
      <c r="AP158" s="38"/>
      <c r="AQ158" s="38"/>
      <c r="AR158" s="38"/>
      <c r="AS158" s="38"/>
      <c r="AT158" s="38"/>
      <c r="AU158" s="38"/>
      <c r="AV158" s="38"/>
      <c r="AW158" s="38"/>
      <c r="AX158" s="38"/>
      <c r="AY158" s="38"/>
      <c r="AZ158" s="38"/>
      <c r="BA158" s="38"/>
      <c r="BB158" s="38"/>
      <c r="BC158" s="38"/>
      <c r="BD158" s="38"/>
      <c r="BE158" s="38"/>
      <c r="BF158" s="38"/>
      <c r="BG158" s="38"/>
      <c r="BH158" s="38"/>
      <c r="BI158" s="38"/>
      <c r="BJ158" s="38"/>
      <c r="BK158" s="38"/>
      <c r="BL158" s="38"/>
      <c r="BM158" s="38"/>
      <c r="BN158" s="38"/>
      <c r="BO158" s="38"/>
      <c r="BP158" s="38"/>
      <c r="BQ158" s="38"/>
      <c r="BR158" s="38"/>
      <c r="BS158" s="38"/>
      <c r="BT158" s="38"/>
      <c r="BU158" s="38"/>
      <c r="BV158" s="38"/>
      <c r="BW158" s="38"/>
      <c r="BX158" s="38"/>
      <c r="BY158" s="38"/>
      <c r="BZ158" s="38"/>
      <c r="CA158" s="38"/>
      <c r="CB158" s="38"/>
      <c r="CC158" s="38"/>
      <c r="CD158" s="38"/>
      <c r="CE158" s="38"/>
      <c r="CF158" s="38"/>
      <c r="CG158" s="38"/>
      <c r="CH158" s="38"/>
      <c r="CI158" s="38"/>
      <c r="CJ158" s="38"/>
      <c r="CK158" s="38"/>
      <c r="CL158" s="38"/>
      <c r="CM158" s="38"/>
      <c r="CN158" s="38"/>
      <c r="CO158" s="38"/>
      <c r="CP158" s="38"/>
      <c r="CQ158" s="38"/>
      <c r="CR158" s="38"/>
      <c r="CS158" s="38"/>
      <c r="CT158" s="38"/>
      <c r="CU158" s="38"/>
      <c r="CV158" s="38"/>
      <c r="CW158" s="38"/>
      <c r="CX158" s="38"/>
      <c r="CY158" s="38"/>
      <c r="CZ158" s="38"/>
      <c r="DA158" s="38"/>
      <c r="DB158" s="38"/>
      <c r="DC158" s="38"/>
      <c r="DD158" s="38"/>
      <c r="DE158" s="38"/>
      <c r="DF158" s="38"/>
      <c r="DG158" s="38"/>
      <c r="DH158" s="38"/>
      <c r="DI158" s="38"/>
      <c r="DJ158" s="38"/>
      <c r="DK158" s="38"/>
      <c r="DL158" s="38"/>
      <c r="DM158" s="38"/>
      <c r="DN158" s="38"/>
      <c r="DO158" s="38"/>
      <c r="DP158" s="38"/>
      <c r="DQ158" s="38"/>
      <c r="DR158" s="38"/>
      <c r="DS158" s="38"/>
      <c r="DT158" s="38"/>
      <c r="DU158" s="38"/>
      <c r="DV158" s="38"/>
      <c r="DW158" s="38"/>
      <c r="DX158" s="38"/>
      <c r="DY158" s="38"/>
      <c r="DZ158" s="38"/>
      <c r="EA158" s="38"/>
      <c r="EB158" s="38"/>
      <c r="EC158" s="38"/>
      <c r="ED158" s="38"/>
      <c r="EE158" s="38"/>
      <c r="EF158" s="38"/>
      <c r="EG158" s="38"/>
      <c r="EH158" s="38"/>
      <c r="EI158" s="38"/>
      <c r="EJ158" s="38"/>
      <c r="EK158" s="38"/>
      <c r="EL158" s="38"/>
      <c r="EM158" s="38"/>
      <c r="EN158" s="38"/>
      <c r="EO158" s="38"/>
      <c r="EP158" s="38"/>
      <c r="EQ158" s="38"/>
      <c r="ER158" s="38"/>
      <c r="ES158" s="38"/>
      <c r="ET158" s="38"/>
      <c r="EU158" s="38"/>
      <c r="EV158" s="38"/>
      <c r="EW158" s="38"/>
      <c r="EX158" s="38"/>
      <c r="EY158" s="38"/>
      <c r="EZ158" s="38"/>
      <c r="FA158" s="38"/>
      <c r="FB158" s="38"/>
      <c r="FC158" s="38"/>
      <c r="FD158" s="38"/>
      <c r="FE158" s="38"/>
      <c r="FF158" s="38"/>
      <c r="FG158" s="38"/>
      <c r="FH158" s="38"/>
      <c r="FI158" s="38"/>
      <c r="FJ158" s="38"/>
      <c r="FK158" s="38"/>
      <c r="FL158" s="38"/>
      <c r="FM158" s="38"/>
      <c r="FN158" s="38"/>
      <c r="FO158" s="38"/>
      <c r="FP158" s="38"/>
      <c r="FQ158" s="38"/>
      <c r="FR158" s="38"/>
      <c r="FS158" s="38"/>
      <c r="FT158" s="38"/>
      <c r="FU158" s="38"/>
      <c r="FV158" s="38"/>
      <c r="FW158" s="38"/>
      <c r="FX158" s="38"/>
      <c r="FY158" s="38"/>
      <c r="FZ158" s="38"/>
      <c r="GA158" s="38"/>
      <c r="GB158" s="38"/>
      <c r="GC158" s="38"/>
      <c r="GD158" s="38"/>
      <c r="GE158" s="38"/>
      <c r="GF158" s="38"/>
      <c r="GG158" s="38"/>
      <c r="GH158" s="38"/>
      <c r="GI158" s="38"/>
      <c r="GJ158" s="38"/>
      <c r="GK158" s="38"/>
      <c r="GL158" s="38"/>
      <c r="GM158" s="38"/>
      <c r="GN158" s="38"/>
      <c r="GO158" s="38"/>
      <c r="GP158" s="38"/>
      <c r="GQ158" s="38"/>
      <c r="GR158" s="38"/>
      <c r="GS158" s="38"/>
      <c r="GT158" s="38"/>
      <c r="GU158" s="38"/>
      <c r="GV158" s="38"/>
      <c r="GW158" s="38"/>
      <c r="GX158" s="38"/>
      <c r="GY158" s="38"/>
      <c r="GZ158" s="38"/>
      <c r="HA158" s="38"/>
      <c r="HB158" s="38"/>
      <c r="HC158" s="38"/>
      <c r="HD158" s="38"/>
      <c r="HE158" s="38"/>
      <c r="HF158" s="38"/>
      <c r="HG158" s="38"/>
      <c r="HH158" s="38"/>
      <c r="HI158" s="38"/>
      <c r="HJ158" s="38"/>
      <c r="HK158" s="38"/>
      <c r="HL158" s="38"/>
      <c r="HM158" s="38"/>
      <c r="HN158" s="38"/>
      <c r="HO158" s="38"/>
      <c r="HP158" s="38"/>
      <c r="HQ158" s="38"/>
      <c r="HR158" s="38"/>
      <c r="HS158" s="38"/>
      <c r="HT158" s="38"/>
      <c r="HU158" s="38"/>
      <c r="HV158" s="38"/>
      <c r="HW158" s="38"/>
      <c r="HX158" s="38"/>
      <c r="HY158" s="38"/>
      <c r="HZ158" s="38"/>
      <c r="IA158" s="38"/>
      <c r="IB158" s="38"/>
      <c r="IC158" s="38"/>
      <c r="ID158" s="38"/>
      <c r="IE158" s="38"/>
      <c r="IF158" s="38"/>
      <c r="IG158" s="38"/>
      <c r="IH158" s="38"/>
      <c r="II158" s="38"/>
      <c r="IJ158" s="38"/>
      <c r="IK158" s="38"/>
      <c r="IL158" s="38"/>
      <c r="IM158" s="38"/>
      <c r="IN158" s="38"/>
      <c r="IO158" s="38"/>
      <c r="IP158" s="38"/>
      <c r="IQ158" s="38"/>
      <c r="IR158" s="38"/>
      <c r="IS158" s="38"/>
      <c r="IT158" s="38"/>
      <c r="IU158" s="38"/>
      <c r="IV158" s="38"/>
      <c r="IW158" s="38"/>
      <c r="IX158" s="38"/>
      <c r="IY158" s="38"/>
      <c r="IZ158" s="38"/>
      <c r="JA158" s="38"/>
      <c r="JB158" s="38"/>
      <c r="JC158" s="38"/>
      <c r="JD158" s="38"/>
      <c r="JE158" s="38"/>
      <c r="JF158" s="38"/>
      <c r="JG158" s="38"/>
      <c r="JH158" s="38"/>
      <c r="JI158" s="38"/>
      <c r="JJ158" s="38"/>
      <c r="JK158" s="38"/>
      <c r="JL158" s="38"/>
      <c r="JM158" s="38"/>
      <c r="JN158" s="38"/>
      <c r="JO158" s="38"/>
      <c r="JP158" s="38"/>
      <c r="JQ158" s="38"/>
      <c r="JR158" s="38"/>
      <c r="JS158" s="38"/>
      <c r="JT158" s="38"/>
      <c r="JU158" s="38"/>
      <c r="JV158" s="38"/>
      <c r="JW158" s="38"/>
      <c r="JX158" s="38"/>
      <c r="JY158" s="38"/>
      <c r="JZ158" s="38"/>
      <c r="KA158" s="38"/>
      <c r="KB158" s="38"/>
      <c r="KC158" s="38"/>
      <c r="KD158" s="38"/>
      <c r="KE158" s="38"/>
      <c r="KF158" s="38"/>
      <c r="KG158" s="38"/>
      <c r="KH158" s="38"/>
      <c r="KI158" s="38"/>
      <c r="KJ158" s="38"/>
      <c r="KK158" s="38"/>
      <c r="KL158" s="38"/>
      <c r="KM158" s="38"/>
      <c r="KN158" s="38"/>
      <c r="KO158" s="38"/>
      <c r="KP158" s="38"/>
      <c r="KQ158" s="38"/>
      <c r="KR158" s="38"/>
      <c r="KS158" s="38"/>
      <c r="KT158" s="38"/>
      <c r="KU158" s="38"/>
      <c r="KV158" s="38"/>
      <c r="KW158" s="38"/>
      <c r="KX158" s="38"/>
      <c r="KY158" s="38"/>
      <c r="KZ158" s="38"/>
      <c r="LA158" s="38"/>
      <c r="LB158" s="38"/>
      <c r="LC158" s="38"/>
      <c r="LD158" s="38"/>
      <c r="LE158" s="38"/>
      <c r="LF158" s="38"/>
      <c r="LG158" s="38"/>
      <c r="LH158" s="38"/>
      <c r="LI158" s="38"/>
      <c r="LJ158" s="38"/>
      <c r="LK158" s="38"/>
      <c r="LL158" s="38"/>
      <c r="LM158" s="38"/>
      <c r="LN158" s="38"/>
      <c r="LO158" s="38"/>
      <c r="LP158" s="38"/>
      <c r="LQ158" s="38"/>
      <c r="LR158" s="38"/>
      <c r="LS158" s="38"/>
      <c r="LT158" s="38"/>
      <c r="LU158" s="38"/>
      <c r="LV158" s="38"/>
      <c r="LW158" s="38"/>
      <c r="LX158" s="38"/>
      <c r="LY158" s="38"/>
      <c r="LZ158" s="38"/>
      <c r="MA158" s="38"/>
      <c r="MB158" s="38"/>
      <c r="MC158" s="38"/>
      <c r="MD158" s="38"/>
      <c r="ME158" s="38"/>
      <c r="MF158" s="38"/>
      <c r="MG158" s="38"/>
      <c r="MH158" s="38"/>
      <c r="MI158" s="38"/>
      <c r="MJ158" s="38"/>
      <c r="MK158" s="38"/>
      <c r="ML158" s="38"/>
      <c r="MM158" s="38"/>
      <c r="MN158" s="38"/>
      <c r="MO158" s="38"/>
      <c r="MP158" s="38"/>
      <c r="MQ158" s="38"/>
      <c r="MR158" s="38"/>
      <c r="MS158" s="38"/>
      <c r="MT158" s="38"/>
      <c r="MU158" s="38"/>
      <c r="MV158" s="38"/>
      <c r="MW158" s="38"/>
      <c r="MX158" s="38"/>
      <c r="MY158" s="38"/>
      <c r="MZ158" s="38"/>
      <c r="NA158" s="38"/>
      <c r="NB158" s="38"/>
      <c r="NC158" s="38"/>
      <c r="ND158" s="38"/>
      <c r="NE158" s="38"/>
      <c r="NF158" s="38"/>
      <c r="NG158" s="38"/>
      <c r="NH158" s="38"/>
      <c r="NI158" s="38"/>
      <c r="NJ158" s="38"/>
      <c r="NK158" s="38"/>
      <c r="NL158" s="38"/>
      <c r="NM158" s="38"/>
      <c r="NN158" s="38"/>
      <c r="NO158" s="38"/>
      <c r="NP158" s="38"/>
      <c r="NQ158" s="38"/>
      <c r="NR158" s="38"/>
      <c r="NS158" s="38"/>
      <c r="NT158" s="38"/>
      <c r="NU158" s="38"/>
      <c r="NV158" s="38"/>
      <c r="NW158" s="38"/>
      <c r="NX158" s="38"/>
      <c r="NY158" s="38"/>
      <c r="NZ158" s="38"/>
      <c r="OA158" s="38"/>
      <c r="OB158" s="38"/>
      <c r="OC158" s="38"/>
      <c r="OD158" s="38"/>
      <c r="OE158" s="38"/>
      <c r="OF158" s="38"/>
      <c r="OG158" s="38"/>
      <c r="OH158" s="38"/>
      <c r="OI158" s="38"/>
      <c r="OJ158" s="38"/>
      <c r="OK158" s="38"/>
      <c r="OL158" s="38"/>
      <c r="OM158" s="38"/>
      <c r="ON158" s="38"/>
      <c r="OO158" s="38"/>
      <c r="OP158" s="38"/>
      <c r="OQ158" s="38"/>
      <c r="OR158" s="38"/>
      <c r="OS158" s="38"/>
      <c r="OT158" s="38"/>
      <c r="OU158" s="38"/>
      <c r="OV158" s="38"/>
      <c r="OW158" s="38"/>
      <c r="OX158" s="38"/>
      <c r="OY158" s="38"/>
      <c r="OZ158" s="38"/>
      <c r="PA158" s="38"/>
      <c r="PB158" s="38"/>
      <c r="PC158" s="38"/>
      <c r="PD158" s="38"/>
      <c r="PE158" s="38"/>
      <c r="PF158" s="38"/>
      <c r="PG158" s="38"/>
      <c r="PH158" s="38"/>
      <c r="PI158" s="38"/>
      <c r="PJ158" s="38"/>
      <c r="PK158" s="38"/>
      <c r="PL158" s="38"/>
      <c r="PM158" s="38"/>
      <c r="PN158" s="38"/>
      <c r="PO158" s="38"/>
      <c r="PP158" s="38"/>
      <c r="PQ158" s="38"/>
      <c r="PR158" s="38"/>
      <c r="PS158" s="38"/>
      <c r="PT158" s="38"/>
      <c r="PU158" s="38"/>
      <c r="PV158" s="38"/>
      <c r="PW158" s="38"/>
      <c r="PX158" s="38"/>
      <c r="PY158" s="38"/>
      <c r="PZ158" s="38"/>
      <c r="QA158" s="38"/>
      <c r="QB158" s="38"/>
      <c r="QC158" s="38"/>
      <c r="QD158" s="38"/>
      <c r="QE158" s="38"/>
      <c r="QF158" s="38"/>
      <c r="QG158" s="38"/>
      <c r="QH158" s="38"/>
      <c r="QI158" s="38"/>
      <c r="QJ158" s="38"/>
      <c r="QK158" s="38"/>
      <c r="QL158" s="38"/>
      <c r="QM158" s="38"/>
      <c r="QN158" s="38"/>
      <c r="QO158" s="38"/>
      <c r="QP158" s="38"/>
      <c r="QQ158" s="38"/>
      <c r="QR158" s="38"/>
      <c r="QS158" s="38"/>
      <c r="QT158" s="38"/>
      <c r="QU158" s="38"/>
      <c r="QV158" s="38"/>
      <c r="QW158" s="38"/>
      <c r="QX158" s="38"/>
      <c r="QY158" s="38"/>
      <c r="QZ158" s="38"/>
      <c r="RA158" s="38"/>
      <c r="RB158" s="38"/>
      <c r="RC158" s="38"/>
      <c r="RD158" s="38"/>
      <c r="RE158" s="38"/>
      <c r="RF158" s="38"/>
      <c r="RG158" s="38"/>
      <c r="RH158" s="38"/>
      <c r="RI158" s="38"/>
      <c r="RJ158" s="38"/>
      <c r="RK158" s="38"/>
      <c r="RL158" s="38"/>
      <c r="RM158" s="38"/>
      <c r="RN158" s="38"/>
      <c r="RO158" s="38"/>
      <c r="RP158" s="38"/>
      <c r="RQ158" s="38"/>
      <c r="RR158" s="38"/>
      <c r="RS158" s="38"/>
      <c r="RT158" s="38"/>
      <c r="RU158" s="38"/>
      <c r="RV158" s="38"/>
      <c r="RW158" s="38"/>
      <c r="RX158" s="38"/>
      <c r="RY158" s="38"/>
      <c r="RZ158" s="38"/>
      <c r="SA158" s="38"/>
      <c r="SB158" s="38"/>
      <c r="SC158" s="38"/>
      <c r="SD158" s="38"/>
      <c r="SE158" s="38"/>
      <c r="SF158" s="38"/>
      <c r="SG158" s="38"/>
      <c r="SH158" s="38"/>
      <c r="SI158" s="38"/>
      <c r="SJ158" s="38"/>
    </row>
    <row r="159" spans="1:504" s="39" customFormat="1" ht="86.25" hidden="1" customHeight="1" x14ac:dyDescent="0.25">
      <c r="A159" s="46" t="s">
        <v>90</v>
      </c>
      <c r="B159" s="47"/>
      <c r="C159" s="47"/>
      <c r="D159" s="47"/>
      <c r="E159" s="200"/>
      <c r="F159" s="47">
        <f t="shared" si="42"/>
        <v>0</v>
      </c>
      <c r="G159" s="47"/>
      <c r="H159" s="146"/>
      <c r="I159" s="146">
        <f t="shared" si="57"/>
        <v>0</v>
      </c>
      <c r="J159" s="47"/>
      <c r="K159" s="47"/>
      <c r="L159" s="200">
        <f t="shared" si="58"/>
        <v>0</v>
      </c>
      <c r="M159" s="47">
        <f t="shared" si="43"/>
        <v>0</v>
      </c>
      <c r="N159" s="125"/>
      <c r="O159" s="4"/>
      <c r="P159" s="4"/>
      <c r="Q159" s="4"/>
      <c r="R159" s="38"/>
      <c r="S159" s="38"/>
      <c r="T159" s="38"/>
      <c r="U159" s="38"/>
      <c r="V159" s="38"/>
      <c r="W159" s="38"/>
      <c r="X159" s="38"/>
      <c r="Y159" s="38"/>
      <c r="Z159" s="38"/>
      <c r="AA159" s="38"/>
      <c r="AB159" s="38"/>
      <c r="AC159" s="38"/>
      <c r="AD159" s="38"/>
      <c r="AE159" s="38"/>
      <c r="AF159" s="38"/>
      <c r="AG159" s="38"/>
      <c r="AH159" s="38"/>
      <c r="AI159" s="38"/>
      <c r="AJ159" s="38"/>
      <c r="AK159" s="38"/>
      <c r="AL159" s="38"/>
      <c r="AM159" s="38"/>
      <c r="AN159" s="38"/>
      <c r="AO159" s="38"/>
      <c r="AP159" s="38"/>
      <c r="AQ159" s="38"/>
      <c r="AR159" s="38"/>
      <c r="AS159" s="38"/>
      <c r="AT159" s="38"/>
      <c r="AU159" s="38"/>
      <c r="AV159" s="38"/>
      <c r="AW159" s="38"/>
      <c r="AX159" s="38"/>
      <c r="AY159" s="38"/>
      <c r="AZ159" s="38"/>
      <c r="BA159" s="38"/>
      <c r="BB159" s="38"/>
      <c r="BC159" s="38"/>
      <c r="BD159" s="38"/>
      <c r="BE159" s="38"/>
      <c r="BF159" s="38"/>
      <c r="BG159" s="38"/>
      <c r="BH159" s="38"/>
      <c r="BI159" s="38"/>
      <c r="BJ159" s="38"/>
      <c r="BK159" s="38"/>
      <c r="BL159" s="38"/>
      <c r="BM159" s="38"/>
      <c r="BN159" s="38"/>
      <c r="BO159" s="38"/>
      <c r="BP159" s="38"/>
      <c r="BQ159" s="38"/>
      <c r="BR159" s="38"/>
      <c r="BS159" s="38"/>
      <c r="BT159" s="38"/>
      <c r="BU159" s="38"/>
      <c r="BV159" s="38"/>
      <c r="BW159" s="38"/>
      <c r="BX159" s="38"/>
      <c r="BY159" s="38"/>
      <c r="BZ159" s="38"/>
      <c r="CA159" s="38"/>
      <c r="CB159" s="38"/>
      <c r="CC159" s="38"/>
      <c r="CD159" s="38"/>
      <c r="CE159" s="38"/>
      <c r="CF159" s="38"/>
      <c r="CG159" s="38"/>
      <c r="CH159" s="38"/>
      <c r="CI159" s="38"/>
      <c r="CJ159" s="38"/>
      <c r="CK159" s="38"/>
      <c r="CL159" s="38"/>
      <c r="CM159" s="38"/>
      <c r="CN159" s="38"/>
      <c r="CO159" s="38"/>
      <c r="CP159" s="38"/>
      <c r="CQ159" s="38"/>
      <c r="CR159" s="38"/>
      <c r="CS159" s="38"/>
      <c r="CT159" s="38"/>
      <c r="CU159" s="38"/>
      <c r="CV159" s="38"/>
      <c r="CW159" s="38"/>
      <c r="CX159" s="38"/>
      <c r="CY159" s="38"/>
      <c r="CZ159" s="38"/>
      <c r="DA159" s="38"/>
      <c r="DB159" s="38"/>
      <c r="DC159" s="38"/>
      <c r="DD159" s="38"/>
      <c r="DE159" s="38"/>
      <c r="DF159" s="38"/>
      <c r="DG159" s="38"/>
      <c r="DH159" s="38"/>
      <c r="DI159" s="38"/>
      <c r="DJ159" s="38"/>
      <c r="DK159" s="38"/>
      <c r="DL159" s="38"/>
      <c r="DM159" s="38"/>
      <c r="DN159" s="38"/>
      <c r="DO159" s="38"/>
      <c r="DP159" s="38"/>
      <c r="DQ159" s="38"/>
      <c r="DR159" s="38"/>
      <c r="DS159" s="38"/>
      <c r="DT159" s="38"/>
      <c r="DU159" s="38"/>
      <c r="DV159" s="38"/>
      <c r="DW159" s="38"/>
      <c r="DX159" s="38"/>
      <c r="DY159" s="38"/>
      <c r="DZ159" s="38"/>
      <c r="EA159" s="38"/>
      <c r="EB159" s="38"/>
      <c r="EC159" s="38"/>
      <c r="ED159" s="38"/>
      <c r="EE159" s="38"/>
      <c r="EF159" s="38"/>
      <c r="EG159" s="38"/>
      <c r="EH159" s="38"/>
      <c r="EI159" s="38"/>
      <c r="EJ159" s="38"/>
      <c r="EK159" s="38"/>
      <c r="EL159" s="38"/>
      <c r="EM159" s="38"/>
      <c r="EN159" s="38"/>
      <c r="EO159" s="38"/>
      <c r="EP159" s="38"/>
      <c r="EQ159" s="38"/>
      <c r="ER159" s="38"/>
      <c r="ES159" s="38"/>
      <c r="ET159" s="38"/>
      <c r="EU159" s="38"/>
      <c r="EV159" s="38"/>
      <c r="EW159" s="38"/>
      <c r="EX159" s="38"/>
      <c r="EY159" s="38"/>
      <c r="EZ159" s="38"/>
      <c r="FA159" s="38"/>
      <c r="FB159" s="38"/>
      <c r="FC159" s="38"/>
      <c r="FD159" s="38"/>
      <c r="FE159" s="38"/>
      <c r="FF159" s="38"/>
      <c r="FG159" s="38"/>
      <c r="FH159" s="38"/>
      <c r="FI159" s="38"/>
      <c r="FJ159" s="38"/>
      <c r="FK159" s="38"/>
      <c r="FL159" s="38"/>
      <c r="FM159" s="38"/>
      <c r="FN159" s="38"/>
      <c r="FO159" s="38"/>
      <c r="FP159" s="38"/>
      <c r="FQ159" s="38"/>
      <c r="FR159" s="38"/>
      <c r="FS159" s="38"/>
      <c r="FT159" s="38"/>
      <c r="FU159" s="38"/>
      <c r="FV159" s="38"/>
      <c r="FW159" s="38"/>
      <c r="FX159" s="38"/>
      <c r="FY159" s="38"/>
      <c r="FZ159" s="38"/>
      <c r="GA159" s="38"/>
      <c r="GB159" s="38"/>
      <c r="GC159" s="38"/>
      <c r="GD159" s="38"/>
      <c r="GE159" s="38"/>
      <c r="GF159" s="38"/>
      <c r="GG159" s="38"/>
      <c r="GH159" s="38"/>
      <c r="GI159" s="38"/>
      <c r="GJ159" s="38"/>
      <c r="GK159" s="38"/>
      <c r="GL159" s="38"/>
      <c r="GM159" s="38"/>
      <c r="GN159" s="38"/>
      <c r="GO159" s="38"/>
      <c r="GP159" s="38"/>
      <c r="GQ159" s="38"/>
      <c r="GR159" s="38"/>
      <c r="GS159" s="38"/>
      <c r="GT159" s="38"/>
      <c r="GU159" s="38"/>
      <c r="GV159" s="38"/>
      <c r="GW159" s="38"/>
      <c r="GX159" s="38"/>
      <c r="GY159" s="38"/>
      <c r="GZ159" s="38"/>
      <c r="HA159" s="38"/>
      <c r="HB159" s="38"/>
      <c r="HC159" s="38"/>
      <c r="HD159" s="38"/>
      <c r="HE159" s="38"/>
      <c r="HF159" s="38"/>
      <c r="HG159" s="38"/>
      <c r="HH159" s="38"/>
      <c r="HI159" s="38"/>
      <c r="HJ159" s="38"/>
      <c r="HK159" s="38"/>
      <c r="HL159" s="38"/>
      <c r="HM159" s="38"/>
      <c r="HN159" s="38"/>
      <c r="HO159" s="38"/>
      <c r="HP159" s="38"/>
      <c r="HQ159" s="38"/>
      <c r="HR159" s="38"/>
      <c r="HS159" s="38"/>
      <c r="HT159" s="38"/>
      <c r="HU159" s="38"/>
      <c r="HV159" s="38"/>
      <c r="HW159" s="38"/>
      <c r="HX159" s="38"/>
      <c r="HY159" s="38"/>
      <c r="HZ159" s="38"/>
      <c r="IA159" s="38"/>
      <c r="IB159" s="38"/>
      <c r="IC159" s="38"/>
      <c r="ID159" s="38"/>
      <c r="IE159" s="38"/>
      <c r="IF159" s="38"/>
      <c r="IG159" s="38"/>
      <c r="IH159" s="38"/>
      <c r="II159" s="38"/>
      <c r="IJ159" s="38"/>
      <c r="IK159" s="38"/>
      <c r="IL159" s="38"/>
      <c r="IM159" s="38"/>
      <c r="IN159" s="38"/>
      <c r="IO159" s="38"/>
      <c r="IP159" s="38"/>
      <c r="IQ159" s="38"/>
      <c r="IR159" s="38"/>
      <c r="IS159" s="38"/>
      <c r="IT159" s="38"/>
      <c r="IU159" s="38"/>
      <c r="IV159" s="38"/>
      <c r="IW159" s="38"/>
      <c r="IX159" s="38"/>
      <c r="IY159" s="38"/>
      <c r="IZ159" s="38"/>
      <c r="JA159" s="38"/>
      <c r="JB159" s="38"/>
      <c r="JC159" s="38"/>
      <c r="JD159" s="38"/>
      <c r="JE159" s="38"/>
      <c r="JF159" s="38"/>
      <c r="JG159" s="38"/>
      <c r="JH159" s="38"/>
      <c r="JI159" s="38"/>
      <c r="JJ159" s="38"/>
      <c r="JK159" s="38"/>
      <c r="JL159" s="38"/>
      <c r="JM159" s="38"/>
      <c r="JN159" s="38"/>
      <c r="JO159" s="38"/>
      <c r="JP159" s="38"/>
      <c r="JQ159" s="38"/>
      <c r="JR159" s="38"/>
      <c r="JS159" s="38"/>
      <c r="JT159" s="38"/>
      <c r="JU159" s="38"/>
      <c r="JV159" s="38"/>
      <c r="JW159" s="38"/>
      <c r="JX159" s="38"/>
      <c r="JY159" s="38"/>
      <c r="JZ159" s="38"/>
      <c r="KA159" s="38"/>
      <c r="KB159" s="38"/>
      <c r="KC159" s="38"/>
      <c r="KD159" s="38"/>
      <c r="KE159" s="38"/>
      <c r="KF159" s="38"/>
      <c r="KG159" s="38"/>
      <c r="KH159" s="38"/>
      <c r="KI159" s="38"/>
      <c r="KJ159" s="38"/>
      <c r="KK159" s="38"/>
      <c r="KL159" s="38"/>
      <c r="KM159" s="38"/>
      <c r="KN159" s="38"/>
      <c r="KO159" s="38"/>
      <c r="KP159" s="38"/>
      <c r="KQ159" s="38"/>
      <c r="KR159" s="38"/>
      <c r="KS159" s="38"/>
      <c r="KT159" s="38"/>
      <c r="KU159" s="38"/>
      <c r="KV159" s="38"/>
      <c r="KW159" s="38"/>
      <c r="KX159" s="38"/>
      <c r="KY159" s="38"/>
      <c r="KZ159" s="38"/>
      <c r="LA159" s="38"/>
      <c r="LB159" s="38"/>
      <c r="LC159" s="38"/>
      <c r="LD159" s="38"/>
      <c r="LE159" s="38"/>
      <c r="LF159" s="38"/>
      <c r="LG159" s="38"/>
      <c r="LH159" s="38"/>
      <c r="LI159" s="38"/>
      <c r="LJ159" s="38"/>
      <c r="LK159" s="38"/>
      <c r="LL159" s="38"/>
      <c r="LM159" s="38"/>
      <c r="LN159" s="38"/>
      <c r="LO159" s="38"/>
      <c r="LP159" s="38"/>
      <c r="LQ159" s="38"/>
      <c r="LR159" s="38"/>
      <c r="LS159" s="38"/>
      <c r="LT159" s="38"/>
      <c r="LU159" s="38"/>
      <c r="LV159" s="38"/>
      <c r="LW159" s="38"/>
      <c r="LX159" s="38"/>
      <c r="LY159" s="38"/>
      <c r="LZ159" s="38"/>
      <c r="MA159" s="38"/>
      <c r="MB159" s="38"/>
      <c r="MC159" s="38"/>
      <c r="MD159" s="38"/>
      <c r="ME159" s="38"/>
      <c r="MF159" s="38"/>
      <c r="MG159" s="38"/>
      <c r="MH159" s="38"/>
      <c r="MI159" s="38"/>
      <c r="MJ159" s="38"/>
      <c r="MK159" s="38"/>
      <c r="ML159" s="38"/>
      <c r="MM159" s="38"/>
      <c r="MN159" s="38"/>
      <c r="MO159" s="38"/>
      <c r="MP159" s="38"/>
      <c r="MQ159" s="38"/>
      <c r="MR159" s="38"/>
      <c r="MS159" s="38"/>
      <c r="MT159" s="38"/>
      <c r="MU159" s="38"/>
      <c r="MV159" s="38"/>
      <c r="MW159" s="38"/>
      <c r="MX159" s="38"/>
      <c r="MY159" s="38"/>
      <c r="MZ159" s="38"/>
      <c r="NA159" s="38"/>
      <c r="NB159" s="38"/>
      <c r="NC159" s="38"/>
      <c r="ND159" s="38"/>
      <c r="NE159" s="38"/>
      <c r="NF159" s="38"/>
      <c r="NG159" s="38"/>
      <c r="NH159" s="38"/>
      <c r="NI159" s="38"/>
      <c r="NJ159" s="38"/>
      <c r="NK159" s="38"/>
      <c r="NL159" s="38"/>
      <c r="NM159" s="38"/>
      <c r="NN159" s="38"/>
      <c r="NO159" s="38"/>
      <c r="NP159" s="38"/>
      <c r="NQ159" s="38"/>
      <c r="NR159" s="38"/>
      <c r="NS159" s="38"/>
      <c r="NT159" s="38"/>
      <c r="NU159" s="38"/>
      <c r="NV159" s="38"/>
      <c r="NW159" s="38"/>
      <c r="NX159" s="38"/>
      <c r="NY159" s="38"/>
      <c r="NZ159" s="38"/>
      <c r="OA159" s="38"/>
      <c r="OB159" s="38"/>
      <c r="OC159" s="38"/>
      <c r="OD159" s="38"/>
      <c r="OE159" s="38"/>
      <c r="OF159" s="38"/>
      <c r="OG159" s="38"/>
      <c r="OH159" s="38"/>
      <c r="OI159" s="38"/>
      <c r="OJ159" s="38"/>
      <c r="OK159" s="38"/>
      <c r="OL159" s="38"/>
      <c r="OM159" s="38"/>
      <c r="ON159" s="38"/>
      <c r="OO159" s="38"/>
      <c r="OP159" s="38"/>
      <c r="OQ159" s="38"/>
      <c r="OR159" s="38"/>
      <c r="OS159" s="38"/>
      <c r="OT159" s="38"/>
      <c r="OU159" s="38"/>
      <c r="OV159" s="38"/>
      <c r="OW159" s="38"/>
      <c r="OX159" s="38"/>
      <c r="OY159" s="38"/>
      <c r="OZ159" s="38"/>
      <c r="PA159" s="38"/>
      <c r="PB159" s="38"/>
      <c r="PC159" s="38"/>
      <c r="PD159" s="38"/>
      <c r="PE159" s="38"/>
      <c r="PF159" s="38"/>
      <c r="PG159" s="38"/>
      <c r="PH159" s="38"/>
      <c r="PI159" s="38"/>
      <c r="PJ159" s="38"/>
      <c r="PK159" s="38"/>
      <c r="PL159" s="38"/>
      <c r="PM159" s="38"/>
      <c r="PN159" s="38"/>
      <c r="PO159" s="38"/>
      <c r="PP159" s="38"/>
      <c r="PQ159" s="38"/>
      <c r="PR159" s="38"/>
      <c r="PS159" s="38"/>
      <c r="PT159" s="38"/>
      <c r="PU159" s="38"/>
      <c r="PV159" s="38"/>
      <c r="PW159" s="38"/>
      <c r="PX159" s="38"/>
      <c r="PY159" s="38"/>
      <c r="PZ159" s="38"/>
      <c r="QA159" s="38"/>
      <c r="QB159" s="38"/>
      <c r="QC159" s="38"/>
      <c r="QD159" s="38"/>
      <c r="QE159" s="38"/>
      <c r="QF159" s="38"/>
      <c r="QG159" s="38"/>
      <c r="QH159" s="38"/>
      <c r="QI159" s="38"/>
      <c r="QJ159" s="38"/>
      <c r="QK159" s="38"/>
      <c r="QL159" s="38"/>
      <c r="QM159" s="38"/>
      <c r="QN159" s="38"/>
      <c r="QO159" s="38"/>
      <c r="QP159" s="38"/>
      <c r="QQ159" s="38"/>
      <c r="QR159" s="38"/>
      <c r="QS159" s="38"/>
      <c r="QT159" s="38"/>
      <c r="QU159" s="38"/>
      <c r="QV159" s="38"/>
      <c r="QW159" s="38"/>
      <c r="QX159" s="38"/>
      <c r="QY159" s="38"/>
      <c r="QZ159" s="38"/>
      <c r="RA159" s="38"/>
      <c r="RB159" s="38"/>
      <c r="RC159" s="38"/>
      <c r="RD159" s="38"/>
      <c r="RE159" s="38"/>
      <c r="RF159" s="38"/>
      <c r="RG159" s="38"/>
      <c r="RH159" s="38"/>
      <c r="RI159" s="38"/>
      <c r="RJ159" s="38"/>
      <c r="RK159" s="38"/>
      <c r="RL159" s="38"/>
      <c r="RM159" s="38"/>
      <c r="RN159" s="38"/>
      <c r="RO159" s="38"/>
      <c r="RP159" s="38"/>
      <c r="RQ159" s="38"/>
      <c r="RR159" s="38"/>
      <c r="RS159" s="38"/>
      <c r="RT159" s="38"/>
      <c r="RU159" s="38"/>
      <c r="RV159" s="38"/>
      <c r="RW159" s="38"/>
      <c r="RX159" s="38"/>
      <c r="RY159" s="38"/>
      <c r="RZ159" s="38"/>
      <c r="SA159" s="38"/>
      <c r="SB159" s="38"/>
      <c r="SC159" s="38"/>
      <c r="SD159" s="38"/>
      <c r="SE159" s="38"/>
      <c r="SF159" s="38"/>
      <c r="SG159" s="38"/>
      <c r="SH159" s="38"/>
      <c r="SI159" s="38"/>
      <c r="SJ159" s="38"/>
    </row>
    <row r="160" spans="1:504" s="4" customFormat="1" ht="24.75" hidden="1" customHeight="1" x14ac:dyDescent="0.25">
      <c r="A160" s="28" t="s">
        <v>91</v>
      </c>
      <c r="B160" s="17"/>
      <c r="C160" s="17"/>
      <c r="D160" s="17"/>
      <c r="E160" s="170"/>
      <c r="F160" s="17">
        <f t="shared" si="42"/>
        <v>0</v>
      </c>
      <c r="G160" s="17"/>
      <c r="H160" s="18"/>
      <c r="I160" s="18">
        <f t="shared" si="57"/>
        <v>0</v>
      </c>
      <c r="J160" s="17"/>
      <c r="K160" s="17"/>
      <c r="L160" s="170">
        <f t="shared" si="58"/>
        <v>0</v>
      </c>
      <c r="M160" s="17">
        <f t="shared" si="43"/>
        <v>0</v>
      </c>
      <c r="N160" s="119"/>
    </row>
    <row r="161" spans="1:14" s="4" customFormat="1" ht="25.5" hidden="1" x14ac:dyDescent="0.25">
      <c r="A161" s="28" t="s">
        <v>92</v>
      </c>
      <c r="B161" s="17"/>
      <c r="C161" s="17"/>
      <c r="D161" s="17"/>
      <c r="E161" s="170"/>
      <c r="F161" s="17">
        <f t="shared" si="42"/>
        <v>0</v>
      </c>
      <c r="G161" s="17"/>
      <c r="H161" s="18"/>
      <c r="I161" s="18">
        <f t="shared" si="57"/>
        <v>0</v>
      </c>
      <c r="J161" s="17"/>
      <c r="K161" s="17"/>
      <c r="L161" s="170">
        <f t="shared" si="58"/>
        <v>0</v>
      </c>
      <c r="M161" s="17">
        <f t="shared" si="43"/>
        <v>0</v>
      </c>
      <c r="N161" s="115"/>
    </row>
    <row r="162" spans="1:14" s="4" customFormat="1" ht="25.5" hidden="1" x14ac:dyDescent="0.25">
      <c r="A162" s="28" t="s">
        <v>93</v>
      </c>
      <c r="B162" s="17"/>
      <c r="C162" s="33"/>
      <c r="D162" s="33"/>
      <c r="E162" s="170"/>
      <c r="F162" s="17">
        <f t="shared" si="42"/>
        <v>0</v>
      </c>
      <c r="G162" s="17"/>
      <c r="H162" s="18"/>
      <c r="I162" s="18">
        <f t="shared" si="57"/>
        <v>0</v>
      </c>
      <c r="J162" s="17"/>
      <c r="K162" s="17"/>
      <c r="L162" s="170">
        <f t="shared" si="58"/>
        <v>0</v>
      </c>
      <c r="M162" s="17">
        <f t="shared" si="43"/>
        <v>0</v>
      </c>
      <c r="N162" s="115"/>
    </row>
    <row r="163" spans="1:14" s="4" customFormat="1" ht="38.25" hidden="1" x14ac:dyDescent="0.25">
      <c r="A163" s="28" t="s">
        <v>94</v>
      </c>
      <c r="B163" s="17"/>
      <c r="C163" s="17"/>
      <c r="D163" s="17"/>
      <c r="E163" s="170"/>
      <c r="F163" s="17">
        <f t="shared" si="42"/>
        <v>0</v>
      </c>
      <c r="G163" s="17"/>
      <c r="H163" s="18"/>
      <c r="I163" s="18">
        <f t="shared" si="57"/>
        <v>0</v>
      </c>
      <c r="J163" s="17"/>
      <c r="K163" s="17"/>
      <c r="L163" s="170">
        <f t="shared" si="58"/>
        <v>0</v>
      </c>
      <c r="M163" s="17">
        <f t="shared" si="43"/>
        <v>0</v>
      </c>
      <c r="N163" s="115"/>
    </row>
    <row r="164" spans="1:14" s="4" customFormat="1" ht="25.5" hidden="1" x14ac:dyDescent="0.25">
      <c r="A164" s="28" t="s">
        <v>95</v>
      </c>
      <c r="B164" s="17"/>
      <c r="C164" s="17"/>
      <c r="D164" s="17"/>
      <c r="E164" s="195"/>
      <c r="F164" s="17">
        <f t="shared" si="42"/>
        <v>0</v>
      </c>
      <c r="G164" s="12"/>
      <c r="H164" s="18"/>
      <c r="I164" s="18">
        <f t="shared" si="57"/>
        <v>0</v>
      </c>
      <c r="J164" s="18"/>
      <c r="K164" s="18"/>
      <c r="L164" s="171">
        <f t="shared" si="58"/>
        <v>0</v>
      </c>
      <c r="M164" s="18">
        <f t="shared" si="43"/>
        <v>0</v>
      </c>
      <c r="N164" s="115"/>
    </row>
    <row r="165" spans="1:14" s="4" customFormat="1" ht="25.5" hidden="1" x14ac:dyDescent="0.25">
      <c r="A165" s="31" t="s">
        <v>47</v>
      </c>
      <c r="B165" s="17"/>
      <c r="C165" s="17"/>
      <c r="D165" s="17"/>
      <c r="E165" s="170"/>
      <c r="F165" s="17">
        <f t="shared" si="42"/>
        <v>0</v>
      </c>
      <c r="G165" s="17"/>
      <c r="H165" s="18"/>
      <c r="I165" s="18">
        <f t="shared" si="57"/>
        <v>0</v>
      </c>
      <c r="J165" s="17"/>
      <c r="K165" s="17"/>
      <c r="L165" s="170">
        <f t="shared" si="58"/>
        <v>0</v>
      </c>
      <c r="M165" s="17">
        <f t="shared" si="43"/>
        <v>0</v>
      </c>
      <c r="N165" s="115"/>
    </row>
    <row r="166" spans="1:14" s="4" customFormat="1" ht="76.5" customHeight="1" x14ac:dyDescent="0.25">
      <c r="A166" s="28" t="s">
        <v>96</v>
      </c>
      <c r="B166" s="33">
        <f>SUM(B167:B172)</f>
        <v>11448937.439999999</v>
      </c>
      <c r="C166" s="33">
        <f t="shared" ref="C166:K166" si="61">SUM(C167:C172)</f>
        <v>0</v>
      </c>
      <c r="D166" s="33">
        <f t="shared" si="61"/>
        <v>0</v>
      </c>
      <c r="E166" s="195">
        <f t="shared" si="61"/>
        <v>0</v>
      </c>
      <c r="F166" s="33">
        <f>G166+H166</f>
        <v>0</v>
      </c>
      <c r="G166" s="33">
        <f>G169</f>
        <v>0</v>
      </c>
      <c r="H166" s="33"/>
      <c r="I166" s="33">
        <f t="shared" si="57"/>
        <v>0</v>
      </c>
      <c r="J166" s="33">
        <f t="shared" si="61"/>
        <v>0</v>
      </c>
      <c r="K166" s="33">
        <f t="shared" si="61"/>
        <v>0</v>
      </c>
      <c r="L166" s="195">
        <f>I166+F166</f>
        <v>0</v>
      </c>
      <c r="M166" s="33">
        <f t="shared" si="43"/>
        <v>0</v>
      </c>
    </row>
    <row r="167" spans="1:14" s="4" customFormat="1" ht="32.25" customHeight="1" x14ac:dyDescent="0.25">
      <c r="A167" s="31" t="s">
        <v>97</v>
      </c>
      <c r="B167" s="17"/>
      <c r="C167" s="17"/>
      <c r="D167" s="17"/>
      <c r="E167" s="170"/>
      <c r="F167" s="17">
        <f t="shared" si="42"/>
        <v>0</v>
      </c>
      <c r="G167" s="17"/>
      <c r="H167" s="18"/>
      <c r="I167" s="18">
        <f t="shared" si="57"/>
        <v>0</v>
      </c>
      <c r="J167" s="17"/>
      <c r="K167" s="17"/>
      <c r="L167" s="170">
        <f t="shared" si="58"/>
        <v>0</v>
      </c>
      <c r="M167" s="17">
        <f t="shared" si="43"/>
        <v>0</v>
      </c>
      <c r="N167" s="115"/>
    </row>
    <row r="168" spans="1:14" s="4" customFormat="1" ht="40.5" customHeight="1" x14ac:dyDescent="0.25">
      <c r="A168" s="28" t="s">
        <v>98</v>
      </c>
      <c r="B168" s="17"/>
      <c r="C168" s="17"/>
      <c r="D168" s="17"/>
      <c r="E168" s="170"/>
      <c r="F168" s="17">
        <f t="shared" si="42"/>
        <v>0</v>
      </c>
      <c r="G168" s="17"/>
      <c r="H168" s="18"/>
      <c r="I168" s="18">
        <f t="shared" si="57"/>
        <v>0</v>
      </c>
      <c r="J168" s="17"/>
      <c r="K168" s="17"/>
      <c r="L168" s="170">
        <f t="shared" si="58"/>
        <v>0</v>
      </c>
      <c r="M168" s="17">
        <f t="shared" si="43"/>
        <v>0</v>
      </c>
      <c r="N168" s="115"/>
    </row>
    <row r="169" spans="1:14" s="4" customFormat="1" ht="87.75" customHeight="1" x14ac:dyDescent="0.25">
      <c r="A169" s="28" t="s">
        <v>99</v>
      </c>
      <c r="B169" s="17">
        <v>11448937.439999999</v>
      </c>
      <c r="C169" s="17"/>
      <c r="D169" s="17">
        <v>0</v>
      </c>
      <c r="E169" s="17">
        <v>0</v>
      </c>
      <c r="F169" s="17">
        <f t="shared" si="42"/>
        <v>0</v>
      </c>
      <c r="G169" s="17"/>
      <c r="H169" s="18"/>
      <c r="I169" s="18">
        <f t="shared" si="57"/>
        <v>0</v>
      </c>
      <c r="J169" s="17"/>
      <c r="K169" s="17"/>
      <c r="L169" s="170">
        <f t="shared" si="58"/>
        <v>0</v>
      </c>
      <c r="M169" s="17">
        <f t="shared" si="43"/>
        <v>0</v>
      </c>
      <c r="N169" s="169"/>
    </row>
    <row r="170" spans="1:14" s="4" customFormat="1" ht="29.25" hidden="1" customHeight="1" x14ac:dyDescent="0.25">
      <c r="A170" s="28" t="s">
        <v>100</v>
      </c>
      <c r="B170" s="17"/>
      <c r="C170" s="33"/>
      <c r="D170" s="33"/>
      <c r="E170" s="195"/>
      <c r="F170" s="33">
        <f t="shared" si="42"/>
        <v>0</v>
      </c>
      <c r="G170" s="33"/>
      <c r="H170" s="18"/>
      <c r="I170" s="18">
        <f t="shared" si="57"/>
        <v>0</v>
      </c>
      <c r="J170" s="33"/>
      <c r="K170" s="33"/>
      <c r="L170" s="195">
        <f t="shared" si="58"/>
        <v>0</v>
      </c>
      <c r="M170" s="33">
        <f t="shared" si="43"/>
        <v>0</v>
      </c>
      <c r="N170" s="115"/>
    </row>
    <row r="171" spans="1:14" s="4" customFormat="1" ht="36.75" hidden="1" customHeight="1" x14ac:dyDescent="0.25">
      <c r="A171" s="40" t="s">
        <v>93</v>
      </c>
      <c r="B171" s="17"/>
      <c r="C171" s="33"/>
      <c r="D171" s="33"/>
      <c r="E171" s="195"/>
      <c r="F171" s="33">
        <f t="shared" si="42"/>
        <v>0</v>
      </c>
      <c r="G171" s="33"/>
      <c r="H171" s="18"/>
      <c r="I171" s="18">
        <f t="shared" si="57"/>
        <v>0</v>
      </c>
      <c r="J171" s="33"/>
      <c r="K171" s="33"/>
      <c r="L171" s="195">
        <f t="shared" si="58"/>
        <v>0</v>
      </c>
      <c r="M171" s="33">
        <f t="shared" si="43"/>
        <v>0</v>
      </c>
      <c r="N171" s="115"/>
    </row>
    <row r="172" spans="1:14" s="4" customFormat="1" ht="42.75" hidden="1" customHeight="1" x14ac:dyDescent="0.25">
      <c r="A172" s="46" t="s">
        <v>101</v>
      </c>
      <c r="B172" s="47"/>
      <c r="C172" s="47"/>
      <c r="D172" s="47"/>
      <c r="E172" s="201"/>
      <c r="F172" s="47">
        <f t="shared" si="42"/>
        <v>0</v>
      </c>
      <c r="G172" s="47"/>
      <c r="H172" s="146"/>
      <c r="I172" s="146">
        <f t="shared" si="57"/>
        <v>0</v>
      </c>
      <c r="J172" s="48"/>
      <c r="K172" s="48"/>
      <c r="L172" s="201">
        <f t="shared" si="58"/>
        <v>0</v>
      </c>
      <c r="M172" s="48">
        <f t="shared" si="43"/>
        <v>0</v>
      </c>
      <c r="N172" s="125"/>
    </row>
    <row r="173" spans="1:14" s="4" customFormat="1" ht="26.25" hidden="1" customHeight="1" x14ac:dyDescent="0.25">
      <c r="A173" s="31" t="s">
        <v>102</v>
      </c>
      <c r="B173" s="17"/>
      <c r="C173" s="17"/>
      <c r="D173" s="17"/>
      <c r="E173" s="195"/>
      <c r="F173" s="17">
        <f t="shared" si="42"/>
        <v>0</v>
      </c>
      <c r="G173" s="17"/>
      <c r="H173" s="18"/>
      <c r="I173" s="18">
        <f t="shared" si="57"/>
        <v>0</v>
      </c>
      <c r="J173" s="33"/>
      <c r="K173" s="33"/>
      <c r="L173" s="195">
        <f t="shared" si="58"/>
        <v>0</v>
      </c>
      <c r="M173" s="33">
        <f t="shared" si="43"/>
        <v>0</v>
      </c>
      <c r="N173" s="115"/>
    </row>
    <row r="174" spans="1:14" s="4" customFormat="1" ht="38.25" hidden="1" customHeight="1" x14ac:dyDescent="0.25">
      <c r="A174" s="28"/>
      <c r="B174" s="17"/>
      <c r="C174" s="17"/>
      <c r="D174" s="17"/>
      <c r="E174" s="195"/>
      <c r="F174" s="17">
        <f t="shared" si="42"/>
        <v>0</v>
      </c>
      <c r="G174" s="17"/>
      <c r="H174" s="18"/>
      <c r="I174" s="18">
        <f t="shared" si="57"/>
        <v>0</v>
      </c>
      <c r="J174" s="33"/>
      <c r="K174" s="33"/>
      <c r="L174" s="195">
        <f t="shared" si="58"/>
        <v>0</v>
      </c>
      <c r="M174" s="33">
        <f t="shared" si="43"/>
        <v>0</v>
      </c>
      <c r="N174" s="115"/>
    </row>
    <row r="175" spans="1:14" s="4" customFormat="1" ht="30" hidden="1" customHeight="1" x14ac:dyDescent="0.25">
      <c r="A175" s="28"/>
      <c r="B175" s="17"/>
      <c r="C175" s="17"/>
      <c r="D175" s="17"/>
      <c r="E175" s="195"/>
      <c r="F175" s="17">
        <f t="shared" si="42"/>
        <v>0</v>
      </c>
      <c r="G175" s="17"/>
      <c r="H175" s="18"/>
      <c r="I175" s="18">
        <f t="shared" si="57"/>
        <v>0</v>
      </c>
      <c r="J175" s="33"/>
      <c r="K175" s="33"/>
      <c r="L175" s="195">
        <f t="shared" si="58"/>
        <v>0</v>
      </c>
      <c r="M175" s="33">
        <f t="shared" si="43"/>
        <v>0</v>
      </c>
      <c r="N175" s="115"/>
    </row>
    <row r="176" spans="1:14" ht="18" hidden="1" customHeight="1" x14ac:dyDescent="0.25">
      <c r="A176" s="28"/>
      <c r="B176" s="17"/>
      <c r="C176" s="17"/>
      <c r="D176" s="17"/>
      <c r="E176" s="195"/>
      <c r="F176" s="17">
        <f t="shared" si="42"/>
        <v>0</v>
      </c>
      <c r="G176" s="17"/>
      <c r="H176" s="18"/>
      <c r="I176" s="18">
        <f t="shared" si="57"/>
        <v>0</v>
      </c>
      <c r="J176" s="33"/>
      <c r="K176" s="33"/>
      <c r="L176" s="195">
        <f t="shared" si="58"/>
        <v>0</v>
      </c>
      <c r="M176" s="33">
        <f t="shared" si="43"/>
        <v>0</v>
      </c>
      <c r="N176" s="115"/>
    </row>
    <row r="177" spans="1:14" ht="27" hidden="1" customHeight="1" x14ac:dyDescent="0.25">
      <c r="A177" s="28"/>
      <c r="B177" s="17"/>
      <c r="C177" s="17"/>
      <c r="D177" s="17"/>
      <c r="E177" s="195"/>
      <c r="F177" s="17">
        <f t="shared" si="42"/>
        <v>0</v>
      </c>
      <c r="G177" s="17"/>
      <c r="H177" s="18"/>
      <c r="I177" s="18">
        <f t="shared" si="57"/>
        <v>0</v>
      </c>
      <c r="J177" s="33"/>
      <c r="K177" s="33"/>
      <c r="L177" s="195">
        <f t="shared" si="58"/>
        <v>0</v>
      </c>
      <c r="M177" s="33">
        <f t="shared" si="43"/>
        <v>0</v>
      </c>
      <c r="N177" s="115"/>
    </row>
    <row r="178" spans="1:14" ht="25.5" hidden="1" customHeight="1" x14ac:dyDescent="0.25">
      <c r="A178" s="31" t="s">
        <v>47</v>
      </c>
      <c r="B178" s="17"/>
      <c r="C178" s="17"/>
      <c r="D178" s="17"/>
      <c r="E178" s="170"/>
      <c r="F178" s="17">
        <f t="shared" si="42"/>
        <v>0</v>
      </c>
      <c r="G178" s="17"/>
      <c r="H178" s="18"/>
      <c r="I178" s="18">
        <f t="shared" si="57"/>
        <v>0</v>
      </c>
      <c r="J178" s="17"/>
      <c r="K178" s="17"/>
      <c r="L178" s="170">
        <f t="shared" si="58"/>
        <v>0</v>
      </c>
      <c r="M178" s="17">
        <f t="shared" si="43"/>
        <v>0</v>
      </c>
      <c r="N178" s="115"/>
    </row>
    <row r="179" spans="1:14" ht="33" customHeight="1" x14ac:dyDescent="0.25">
      <c r="A179" s="28" t="s">
        <v>103</v>
      </c>
      <c r="B179" s="33">
        <f>SUM(B181:B185)</f>
        <v>0</v>
      </c>
      <c r="C179" s="33">
        <f t="shared" ref="C179:K179" si="62">SUM(C181:C185)</f>
        <v>0</v>
      </c>
      <c r="D179" s="33">
        <f t="shared" ref="D179" si="63">SUM(D181:D185)</f>
        <v>0</v>
      </c>
      <c r="E179" s="195">
        <f t="shared" si="62"/>
        <v>0</v>
      </c>
      <c r="F179" s="33">
        <f t="shared" si="42"/>
        <v>0</v>
      </c>
      <c r="G179" s="33">
        <f t="shared" si="62"/>
        <v>0</v>
      </c>
      <c r="H179" s="33">
        <f t="shared" si="62"/>
        <v>0</v>
      </c>
      <c r="I179" s="33">
        <f t="shared" si="57"/>
        <v>0</v>
      </c>
      <c r="J179" s="33">
        <f t="shared" si="62"/>
        <v>0</v>
      </c>
      <c r="K179" s="33">
        <f t="shared" si="62"/>
        <v>0</v>
      </c>
      <c r="L179" s="195">
        <f t="shared" si="58"/>
        <v>0</v>
      </c>
      <c r="M179" s="33">
        <f t="shared" si="43"/>
        <v>0</v>
      </c>
      <c r="N179" s="120"/>
    </row>
    <row r="180" spans="1:14" ht="0.75" hidden="1" customHeight="1" x14ac:dyDescent="0.25">
      <c r="A180" s="31" t="s">
        <v>104</v>
      </c>
      <c r="B180" s="32"/>
      <c r="C180" s="32"/>
      <c r="D180" s="32"/>
      <c r="E180" s="194"/>
      <c r="F180" s="32">
        <f t="shared" si="42"/>
        <v>0</v>
      </c>
      <c r="G180" s="17"/>
      <c r="H180" s="18"/>
      <c r="I180" s="18">
        <f t="shared" si="57"/>
        <v>0</v>
      </c>
      <c r="J180" s="18"/>
      <c r="K180" s="18"/>
      <c r="L180" s="195">
        <f t="shared" si="58"/>
        <v>0</v>
      </c>
      <c r="M180" s="33">
        <f t="shared" si="43"/>
        <v>0</v>
      </c>
      <c r="N180" s="115"/>
    </row>
    <row r="181" spans="1:14" ht="30.75" hidden="1" customHeight="1" x14ac:dyDescent="0.25">
      <c r="A181" s="28" t="s">
        <v>105</v>
      </c>
      <c r="B181" s="32"/>
      <c r="C181" s="32"/>
      <c r="D181" s="32"/>
      <c r="E181" s="194"/>
      <c r="F181" s="32">
        <f t="shared" si="42"/>
        <v>0</v>
      </c>
      <c r="G181" s="17"/>
      <c r="H181" s="18"/>
      <c r="I181" s="18">
        <f t="shared" si="57"/>
        <v>0</v>
      </c>
      <c r="J181" s="18"/>
      <c r="K181" s="18"/>
      <c r="L181" s="195">
        <f t="shared" si="58"/>
        <v>0</v>
      </c>
      <c r="M181" s="33">
        <f t="shared" si="43"/>
        <v>0</v>
      </c>
      <c r="N181" s="115"/>
    </row>
    <row r="182" spans="1:14" ht="57" hidden="1" customHeight="1" x14ac:dyDescent="0.25">
      <c r="A182" s="31" t="s">
        <v>106</v>
      </c>
      <c r="B182" s="17"/>
      <c r="C182" s="17"/>
      <c r="D182" s="17"/>
      <c r="E182" s="170"/>
      <c r="F182" s="17">
        <f t="shared" si="42"/>
        <v>0</v>
      </c>
      <c r="G182" s="17"/>
      <c r="H182" s="18"/>
      <c r="I182" s="18">
        <f t="shared" si="57"/>
        <v>0</v>
      </c>
      <c r="J182" s="17"/>
      <c r="K182" s="17"/>
      <c r="L182" s="170">
        <f t="shared" si="58"/>
        <v>0</v>
      </c>
      <c r="M182" s="17">
        <f t="shared" si="43"/>
        <v>0</v>
      </c>
      <c r="N182" s="115"/>
    </row>
    <row r="183" spans="1:14" ht="23.25" hidden="1" customHeight="1" x14ac:dyDescent="0.25">
      <c r="A183" s="28"/>
      <c r="B183" s="17"/>
      <c r="C183" s="17"/>
      <c r="D183" s="17"/>
      <c r="E183" s="170"/>
      <c r="F183" s="17">
        <f t="shared" si="42"/>
        <v>0</v>
      </c>
      <c r="G183" s="17"/>
      <c r="H183" s="18"/>
      <c r="I183" s="18">
        <f t="shared" si="57"/>
        <v>0</v>
      </c>
      <c r="J183" s="17"/>
      <c r="K183" s="17"/>
      <c r="L183" s="170">
        <f t="shared" si="58"/>
        <v>0</v>
      </c>
      <c r="M183" s="17">
        <f t="shared" si="43"/>
        <v>0</v>
      </c>
      <c r="N183" s="115"/>
    </row>
    <row r="184" spans="1:14" ht="29.25" hidden="1" customHeight="1" x14ac:dyDescent="0.25">
      <c r="A184" s="28"/>
      <c r="B184" s="17"/>
      <c r="C184" s="17"/>
      <c r="D184" s="17"/>
      <c r="E184" s="170"/>
      <c r="F184" s="17">
        <f t="shared" si="42"/>
        <v>0</v>
      </c>
      <c r="G184" s="17"/>
      <c r="H184" s="18"/>
      <c r="I184" s="18">
        <f t="shared" si="57"/>
        <v>0</v>
      </c>
      <c r="J184" s="17"/>
      <c r="K184" s="17"/>
      <c r="L184" s="170">
        <f t="shared" si="58"/>
        <v>0</v>
      </c>
      <c r="M184" s="17">
        <f t="shared" si="43"/>
        <v>0</v>
      </c>
      <c r="N184" s="115"/>
    </row>
    <row r="185" spans="1:14" ht="19.5" hidden="1" customHeight="1" x14ac:dyDescent="0.25">
      <c r="A185" s="31"/>
      <c r="B185" s="17"/>
      <c r="C185" s="17"/>
      <c r="D185" s="17"/>
      <c r="E185" s="170"/>
      <c r="F185" s="17">
        <f t="shared" si="42"/>
        <v>0</v>
      </c>
      <c r="G185" s="17"/>
      <c r="H185" s="18"/>
      <c r="I185" s="18">
        <f t="shared" si="57"/>
        <v>0</v>
      </c>
      <c r="J185" s="17"/>
      <c r="K185" s="17"/>
      <c r="L185" s="170">
        <f t="shared" si="58"/>
        <v>0</v>
      </c>
      <c r="M185" s="17">
        <f t="shared" si="43"/>
        <v>0</v>
      </c>
      <c r="N185" s="115"/>
    </row>
    <row r="186" spans="1:14" ht="38.25" hidden="1" customHeight="1" x14ac:dyDescent="0.25">
      <c r="A186" s="28" t="s">
        <v>107</v>
      </c>
      <c r="B186" s="17">
        <f>B187</f>
        <v>0</v>
      </c>
      <c r="C186" s="17">
        <f t="shared" ref="C186:K186" si="64">C187</f>
        <v>0</v>
      </c>
      <c r="D186" s="17">
        <f t="shared" si="64"/>
        <v>0</v>
      </c>
      <c r="E186" s="170">
        <f t="shared" si="64"/>
        <v>0</v>
      </c>
      <c r="F186" s="17">
        <f t="shared" si="42"/>
        <v>0</v>
      </c>
      <c r="G186" s="17">
        <f t="shared" si="64"/>
        <v>0</v>
      </c>
      <c r="H186" s="17">
        <f t="shared" si="64"/>
        <v>0</v>
      </c>
      <c r="I186" s="17">
        <f t="shared" si="57"/>
        <v>0</v>
      </c>
      <c r="J186" s="17">
        <f t="shared" si="64"/>
        <v>0</v>
      </c>
      <c r="K186" s="17">
        <f t="shared" si="64"/>
        <v>0</v>
      </c>
      <c r="L186" s="170">
        <f t="shared" si="58"/>
        <v>0</v>
      </c>
      <c r="M186" s="17">
        <f t="shared" si="43"/>
        <v>0</v>
      </c>
      <c r="N186" s="115"/>
    </row>
    <row r="187" spans="1:14" ht="29.25" hidden="1" customHeight="1" x14ac:dyDescent="0.25">
      <c r="A187" s="31" t="s">
        <v>47</v>
      </c>
      <c r="B187" s="17"/>
      <c r="C187" s="17"/>
      <c r="D187" s="17"/>
      <c r="E187" s="170"/>
      <c r="F187" s="17">
        <f t="shared" si="42"/>
        <v>0</v>
      </c>
      <c r="G187" s="17"/>
      <c r="H187" s="18"/>
      <c r="I187" s="18">
        <f t="shared" si="57"/>
        <v>0</v>
      </c>
      <c r="J187" s="17"/>
      <c r="K187" s="17"/>
      <c r="L187" s="170">
        <f t="shared" si="58"/>
        <v>0</v>
      </c>
      <c r="M187" s="17">
        <f t="shared" si="43"/>
        <v>0</v>
      </c>
      <c r="N187" s="115"/>
    </row>
    <row r="188" spans="1:14" ht="4.5" hidden="1" customHeight="1" x14ac:dyDescent="0.25">
      <c r="A188" s="28" t="s">
        <v>108</v>
      </c>
      <c r="B188" s="17"/>
      <c r="C188" s="17"/>
      <c r="D188" s="17"/>
      <c r="E188" s="170"/>
      <c r="F188" s="17">
        <f t="shared" ref="F188:F251" si="65">G188+H188</f>
        <v>0</v>
      </c>
      <c r="G188" s="17"/>
      <c r="H188" s="18"/>
      <c r="I188" s="18">
        <f t="shared" si="57"/>
        <v>0</v>
      </c>
      <c r="J188" s="17"/>
      <c r="K188" s="17"/>
      <c r="L188" s="170">
        <f t="shared" si="58"/>
        <v>0</v>
      </c>
      <c r="M188" s="17">
        <f t="shared" ref="M188:M251" si="66">D188+L188</f>
        <v>0</v>
      </c>
      <c r="N188" s="115"/>
    </row>
    <row r="189" spans="1:14" ht="19.5" hidden="1" customHeight="1" x14ac:dyDescent="0.25">
      <c r="A189" s="28" t="s">
        <v>109</v>
      </c>
      <c r="B189" s="17"/>
      <c r="C189" s="17"/>
      <c r="D189" s="17"/>
      <c r="E189" s="170"/>
      <c r="F189" s="17">
        <f t="shared" si="65"/>
        <v>0</v>
      </c>
      <c r="G189" s="17"/>
      <c r="H189" s="18"/>
      <c r="I189" s="18">
        <f t="shared" si="57"/>
        <v>0</v>
      </c>
      <c r="J189" s="17"/>
      <c r="K189" s="17"/>
      <c r="L189" s="170">
        <f t="shared" si="58"/>
        <v>0</v>
      </c>
      <c r="M189" s="17">
        <f t="shared" si="66"/>
        <v>0</v>
      </c>
      <c r="N189" s="115"/>
    </row>
    <row r="190" spans="1:14" ht="30.75" hidden="1" customHeight="1" x14ac:dyDescent="0.25">
      <c r="A190" s="28" t="s">
        <v>110</v>
      </c>
      <c r="B190" s="17"/>
      <c r="C190" s="17"/>
      <c r="D190" s="17"/>
      <c r="E190" s="170"/>
      <c r="F190" s="17">
        <f t="shared" si="65"/>
        <v>0</v>
      </c>
      <c r="G190" s="17"/>
      <c r="H190" s="18"/>
      <c r="I190" s="18">
        <f t="shared" si="57"/>
        <v>0</v>
      </c>
      <c r="J190" s="17"/>
      <c r="K190" s="17"/>
      <c r="L190" s="170">
        <f t="shared" si="58"/>
        <v>0</v>
      </c>
      <c r="M190" s="17">
        <f t="shared" si="66"/>
        <v>0</v>
      </c>
      <c r="N190" s="115"/>
    </row>
    <row r="191" spans="1:14" ht="51" hidden="1" x14ac:dyDescent="0.25">
      <c r="A191" s="36" t="s">
        <v>111</v>
      </c>
      <c r="B191" s="43">
        <f>SUM(B192:B204)</f>
        <v>0</v>
      </c>
      <c r="C191" s="43">
        <f t="shared" ref="C191:K191" si="67">SUM(C192:C204)</f>
        <v>0</v>
      </c>
      <c r="D191" s="43">
        <f t="shared" ref="D191" si="68">SUM(D192:D204)</f>
        <v>0</v>
      </c>
      <c r="E191" s="202">
        <f t="shared" si="67"/>
        <v>0</v>
      </c>
      <c r="F191" s="43">
        <f t="shared" si="65"/>
        <v>0</v>
      </c>
      <c r="G191" s="43">
        <f t="shared" si="67"/>
        <v>0</v>
      </c>
      <c r="H191" s="43">
        <f t="shared" si="67"/>
        <v>0</v>
      </c>
      <c r="I191" s="43">
        <f t="shared" si="57"/>
        <v>0</v>
      </c>
      <c r="J191" s="43">
        <f t="shared" si="67"/>
        <v>0</v>
      </c>
      <c r="K191" s="43">
        <f t="shared" si="67"/>
        <v>0</v>
      </c>
      <c r="L191" s="202">
        <f t="shared" si="58"/>
        <v>0</v>
      </c>
      <c r="M191" s="43">
        <f t="shared" si="66"/>
        <v>0</v>
      </c>
      <c r="N191" s="123"/>
    </row>
    <row r="192" spans="1:14" ht="15" hidden="1" x14ac:dyDescent="0.25">
      <c r="A192" s="31" t="s">
        <v>112</v>
      </c>
      <c r="B192" s="33"/>
      <c r="C192" s="33"/>
      <c r="D192" s="33"/>
      <c r="E192" s="195"/>
      <c r="F192" s="33">
        <f t="shared" si="65"/>
        <v>0</v>
      </c>
      <c r="G192" s="33"/>
      <c r="H192" s="148"/>
      <c r="I192" s="18">
        <f t="shared" si="57"/>
        <v>0</v>
      </c>
      <c r="J192" s="17"/>
      <c r="K192" s="17"/>
      <c r="L192" s="195">
        <f t="shared" si="58"/>
        <v>0</v>
      </c>
      <c r="M192" s="33">
        <f t="shared" si="66"/>
        <v>0</v>
      </c>
      <c r="N192" s="120"/>
    </row>
    <row r="193" spans="1:14" ht="63.75" hidden="1" x14ac:dyDescent="0.25">
      <c r="A193" s="28" t="s">
        <v>113</v>
      </c>
      <c r="B193" s="17"/>
      <c r="C193" s="17"/>
      <c r="D193" s="17"/>
      <c r="E193" s="170"/>
      <c r="F193" s="17">
        <f t="shared" si="65"/>
        <v>0</v>
      </c>
      <c r="G193" s="17"/>
      <c r="H193" s="18"/>
      <c r="I193" s="18">
        <f t="shared" si="57"/>
        <v>0</v>
      </c>
      <c r="J193" s="17"/>
      <c r="K193" s="17"/>
      <c r="L193" s="170">
        <f t="shared" si="58"/>
        <v>0</v>
      </c>
      <c r="M193" s="17">
        <f t="shared" si="66"/>
        <v>0</v>
      </c>
      <c r="N193" s="115"/>
    </row>
    <row r="194" spans="1:14" ht="63.75" hidden="1" x14ac:dyDescent="0.25">
      <c r="A194" s="28" t="s">
        <v>114</v>
      </c>
      <c r="B194" s="17"/>
      <c r="C194" s="17"/>
      <c r="D194" s="17"/>
      <c r="E194" s="170"/>
      <c r="F194" s="17">
        <f t="shared" si="65"/>
        <v>0</v>
      </c>
      <c r="G194" s="17"/>
      <c r="H194" s="18"/>
      <c r="I194" s="18">
        <f t="shared" si="57"/>
        <v>0</v>
      </c>
      <c r="J194" s="17"/>
      <c r="K194" s="17"/>
      <c r="L194" s="195">
        <f t="shared" si="58"/>
        <v>0</v>
      </c>
      <c r="M194" s="33">
        <f t="shared" si="66"/>
        <v>0</v>
      </c>
      <c r="N194" s="115"/>
    </row>
    <row r="195" spans="1:14" ht="59.25" hidden="1" customHeight="1" x14ac:dyDescent="0.25">
      <c r="A195" s="31"/>
      <c r="B195" s="17"/>
      <c r="C195" s="17"/>
      <c r="D195" s="17"/>
      <c r="E195" s="170"/>
      <c r="F195" s="17">
        <f t="shared" si="65"/>
        <v>0</v>
      </c>
      <c r="G195" s="17"/>
      <c r="H195" s="18"/>
      <c r="I195" s="18">
        <f t="shared" si="57"/>
        <v>0</v>
      </c>
      <c r="J195" s="17"/>
      <c r="K195" s="17"/>
      <c r="L195" s="195">
        <f t="shared" si="58"/>
        <v>0</v>
      </c>
      <c r="M195" s="33">
        <f t="shared" si="66"/>
        <v>0</v>
      </c>
      <c r="N195" s="169"/>
    </row>
    <row r="196" spans="1:14" ht="15" hidden="1" x14ac:dyDescent="0.25">
      <c r="A196" s="31"/>
      <c r="B196" s="17"/>
      <c r="C196" s="17"/>
      <c r="D196" s="17"/>
      <c r="E196" s="170"/>
      <c r="F196" s="17">
        <f t="shared" si="65"/>
        <v>0</v>
      </c>
      <c r="G196" s="17"/>
      <c r="H196" s="18"/>
      <c r="I196" s="18">
        <f t="shared" si="57"/>
        <v>0</v>
      </c>
      <c r="J196" s="17"/>
      <c r="K196" s="17"/>
      <c r="L196" s="195">
        <f t="shared" si="58"/>
        <v>0</v>
      </c>
      <c r="M196" s="33">
        <f t="shared" si="66"/>
        <v>0</v>
      </c>
      <c r="N196" s="115"/>
    </row>
    <row r="197" spans="1:14" ht="15" hidden="1" x14ac:dyDescent="0.25">
      <c r="A197" s="31"/>
      <c r="B197" s="17"/>
      <c r="C197" s="17"/>
      <c r="D197" s="17"/>
      <c r="E197" s="170"/>
      <c r="F197" s="17">
        <f t="shared" si="65"/>
        <v>0</v>
      </c>
      <c r="G197" s="17"/>
      <c r="H197" s="18"/>
      <c r="I197" s="18">
        <f t="shared" si="57"/>
        <v>0</v>
      </c>
      <c r="J197" s="17"/>
      <c r="K197" s="17"/>
      <c r="L197" s="195">
        <f t="shared" si="58"/>
        <v>0</v>
      </c>
      <c r="M197" s="33">
        <f t="shared" si="66"/>
        <v>0</v>
      </c>
      <c r="N197" s="115"/>
    </row>
    <row r="198" spans="1:14" ht="15" hidden="1" x14ac:dyDescent="0.25">
      <c r="A198" s="31"/>
      <c r="B198" s="17"/>
      <c r="C198" s="17"/>
      <c r="D198" s="17"/>
      <c r="E198" s="170"/>
      <c r="F198" s="17">
        <f t="shared" si="65"/>
        <v>0</v>
      </c>
      <c r="G198" s="17"/>
      <c r="H198" s="18"/>
      <c r="I198" s="18">
        <f t="shared" si="57"/>
        <v>0</v>
      </c>
      <c r="J198" s="17"/>
      <c r="K198" s="17"/>
      <c r="L198" s="195">
        <f t="shared" si="58"/>
        <v>0</v>
      </c>
      <c r="M198" s="33">
        <f t="shared" si="66"/>
        <v>0</v>
      </c>
      <c r="N198" s="115"/>
    </row>
    <row r="199" spans="1:14" ht="15" hidden="1" x14ac:dyDescent="0.25">
      <c r="A199" s="31"/>
      <c r="B199" s="17"/>
      <c r="C199" s="17"/>
      <c r="D199" s="17"/>
      <c r="E199" s="170"/>
      <c r="F199" s="17">
        <f t="shared" si="65"/>
        <v>0</v>
      </c>
      <c r="G199" s="17"/>
      <c r="H199" s="18"/>
      <c r="I199" s="18">
        <f t="shared" si="57"/>
        <v>0</v>
      </c>
      <c r="J199" s="17"/>
      <c r="K199" s="17"/>
      <c r="L199" s="195">
        <f t="shared" si="58"/>
        <v>0</v>
      </c>
      <c r="M199" s="33">
        <f t="shared" si="66"/>
        <v>0</v>
      </c>
      <c r="N199" s="115"/>
    </row>
    <row r="200" spans="1:14" ht="15" hidden="1" x14ac:dyDescent="0.25">
      <c r="A200" s="31"/>
      <c r="B200" s="17"/>
      <c r="C200" s="17"/>
      <c r="D200" s="17"/>
      <c r="E200" s="170"/>
      <c r="F200" s="17">
        <f t="shared" si="65"/>
        <v>0</v>
      </c>
      <c r="G200" s="17"/>
      <c r="H200" s="18"/>
      <c r="I200" s="18">
        <f t="shared" si="57"/>
        <v>0</v>
      </c>
      <c r="J200" s="17"/>
      <c r="K200" s="17"/>
      <c r="L200" s="195">
        <f t="shared" si="58"/>
        <v>0</v>
      </c>
      <c r="M200" s="33">
        <f t="shared" si="66"/>
        <v>0</v>
      </c>
      <c r="N200" s="115"/>
    </row>
    <row r="201" spans="1:14" ht="15" hidden="1" x14ac:dyDescent="0.25">
      <c r="A201" s="31"/>
      <c r="B201" s="17"/>
      <c r="C201" s="17"/>
      <c r="D201" s="17"/>
      <c r="E201" s="170"/>
      <c r="F201" s="17">
        <f t="shared" si="65"/>
        <v>0</v>
      </c>
      <c r="G201" s="17"/>
      <c r="H201" s="18"/>
      <c r="I201" s="18">
        <f t="shared" si="57"/>
        <v>0</v>
      </c>
      <c r="J201" s="17"/>
      <c r="K201" s="17"/>
      <c r="L201" s="195">
        <f t="shared" si="58"/>
        <v>0</v>
      </c>
      <c r="M201" s="33">
        <f t="shared" si="66"/>
        <v>0</v>
      </c>
      <c r="N201" s="115"/>
    </row>
    <row r="202" spans="1:14" ht="15" hidden="1" x14ac:dyDescent="0.25">
      <c r="A202" s="49"/>
      <c r="B202" s="17"/>
      <c r="C202" s="17"/>
      <c r="D202" s="17"/>
      <c r="E202" s="170"/>
      <c r="F202" s="17">
        <f t="shared" si="65"/>
        <v>0</v>
      </c>
      <c r="G202" s="17"/>
      <c r="H202" s="18"/>
      <c r="I202" s="18">
        <f t="shared" si="57"/>
        <v>0</v>
      </c>
      <c r="J202" s="17"/>
      <c r="K202" s="17"/>
      <c r="L202" s="195">
        <f t="shared" si="58"/>
        <v>0</v>
      </c>
      <c r="M202" s="33">
        <f t="shared" si="66"/>
        <v>0</v>
      </c>
      <c r="N202" s="115"/>
    </row>
    <row r="203" spans="1:14" ht="15" hidden="1" x14ac:dyDescent="0.25">
      <c r="A203" s="50"/>
      <c r="B203" s="17"/>
      <c r="C203" s="17"/>
      <c r="D203" s="17"/>
      <c r="E203" s="170"/>
      <c r="F203" s="17">
        <f t="shared" si="65"/>
        <v>0</v>
      </c>
      <c r="G203" s="17"/>
      <c r="H203" s="18"/>
      <c r="I203" s="18">
        <f t="shared" si="57"/>
        <v>0</v>
      </c>
      <c r="J203" s="17"/>
      <c r="K203" s="17"/>
      <c r="L203" s="196">
        <f t="shared" si="58"/>
        <v>0</v>
      </c>
      <c r="M203" s="37">
        <f t="shared" si="66"/>
        <v>0</v>
      </c>
      <c r="N203" s="115"/>
    </row>
    <row r="204" spans="1:14" ht="15" hidden="1" x14ac:dyDescent="0.25">
      <c r="A204" s="50"/>
      <c r="B204" s="17"/>
      <c r="C204" s="17"/>
      <c r="D204" s="17"/>
      <c r="E204" s="170"/>
      <c r="F204" s="17">
        <f t="shared" si="65"/>
        <v>0</v>
      </c>
      <c r="G204" s="17"/>
      <c r="H204" s="18"/>
      <c r="I204" s="18">
        <f t="shared" si="57"/>
        <v>0</v>
      </c>
      <c r="J204" s="17"/>
      <c r="K204" s="17"/>
      <c r="L204" s="196">
        <f t="shared" si="58"/>
        <v>0</v>
      </c>
      <c r="M204" s="37">
        <f t="shared" si="66"/>
        <v>0</v>
      </c>
      <c r="N204" s="115"/>
    </row>
    <row r="205" spans="1:14" ht="4.5" hidden="1" customHeight="1" x14ac:dyDescent="0.25">
      <c r="A205" s="31" t="s">
        <v>47</v>
      </c>
      <c r="B205" s="37"/>
      <c r="C205" s="37"/>
      <c r="D205" s="37"/>
      <c r="E205" s="196"/>
      <c r="F205" s="37">
        <f t="shared" si="65"/>
        <v>0</v>
      </c>
      <c r="G205" s="37"/>
      <c r="H205" s="18"/>
      <c r="I205" s="18">
        <f t="shared" si="57"/>
        <v>0</v>
      </c>
      <c r="J205" s="37"/>
      <c r="K205" s="37"/>
      <c r="L205" s="196">
        <f t="shared" si="58"/>
        <v>0</v>
      </c>
      <c r="M205" s="37">
        <f t="shared" si="66"/>
        <v>0</v>
      </c>
      <c r="N205" s="126"/>
    </row>
    <row r="206" spans="1:14" ht="63.75" hidden="1" x14ac:dyDescent="0.25">
      <c r="A206" s="28" t="s">
        <v>113</v>
      </c>
      <c r="B206" s="17"/>
      <c r="C206" s="17"/>
      <c r="D206" s="17"/>
      <c r="E206" s="170"/>
      <c r="F206" s="17">
        <f t="shared" si="65"/>
        <v>0</v>
      </c>
      <c r="G206" s="17"/>
      <c r="H206" s="18"/>
      <c r="I206" s="18">
        <f t="shared" si="57"/>
        <v>0</v>
      </c>
      <c r="J206" s="17"/>
      <c r="K206" s="17"/>
      <c r="L206" s="196">
        <f t="shared" si="58"/>
        <v>0</v>
      </c>
      <c r="M206" s="37">
        <f t="shared" si="66"/>
        <v>0</v>
      </c>
      <c r="N206" s="115"/>
    </row>
    <row r="207" spans="1:14" ht="15" hidden="1" x14ac:dyDescent="0.25">
      <c r="A207" s="31"/>
      <c r="B207" s="17"/>
      <c r="C207" s="17"/>
      <c r="D207" s="17"/>
      <c r="E207" s="170"/>
      <c r="F207" s="17" t="e">
        <f t="shared" si="65"/>
        <v>#DIV/0!</v>
      </c>
      <c r="G207" s="17"/>
      <c r="H207" s="18" t="e">
        <f t="shared" ref="H207:H218" si="69">E207/D207</f>
        <v>#DIV/0!</v>
      </c>
      <c r="I207" s="18">
        <f t="shared" si="57"/>
        <v>0</v>
      </c>
      <c r="J207" s="17"/>
      <c r="K207" s="17"/>
      <c r="L207" s="196" t="e">
        <f t="shared" si="58"/>
        <v>#DIV/0!</v>
      </c>
      <c r="M207" s="37" t="e">
        <f t="shared" si="66"/>
        <v>#DIV/0!</v>
      </c>
      <c r="N207" s="115"/>
    </row>
    <row r="208" spans="1:14" ht="15" hidden="1" x14ac:dyDescent="0.25">
      <c r="A208" s="31"/>
      <c r="B208" s="17"/>
      <c r="C208" s="17"/>
      <c r="D208" s="17"/>
      <c r="E208" s="170"/>
      <c r="F208" s="17" t="e">
        <f t="shared" si="65"/>
        <v>#DIV/0!</v>
      </c>
      <c r="G208" s="17"/>
      <c r="H208" s="18" t="e">
        <f t="shared" si="69"/>
        <v>#DIV/0!</v>
      </c>
      <c r="I208" s="18">
        <f t="shared" si="57"/>
        <v>0</v>
      </c>
      <c r="J208" s="17"/>
      <c r="K208" s="17"/>
      <c r="L208" s="196" t="e">
        <f t="shared" si="58"/>
        <v>#DIV/0!</v>
      </c>
      <c r="M208" s="37" t="e">
        <f t="shared" si="66"/>
        <v>#DIV/0!</v>
      </c>
      <c r="N208" s="115"/>
    </row>
    <row r="209" spans="1:14" ht="15" hidden="1" x14ac:dyDescent="0.25">
      <c r="A209" s="31"/>
      <c r="B209" s="17"/>
      <c r="C209" s="17"/>
      <c r="D209" s="17"/>
      <c r="E209" s="170"/>
      <c r="F209" s="17" t="e">
        <f t="shared" si="65"/>
        <v>#DIV/0!</v>
      </c>
      <c r="G209" s="17"/>
      <c r="H209" s="18" t="e">
        <f t="shared" si="69"/>
        <v>#DIV/0!</v>
      </c>
      <c r="I209" s="18">
        <f t="shared" si="57"/>
        <v>0</v>
      </c>
      <c r="J209" s="17"/>
      <c r="K209" s="17"/>
      <c r="L209" s="196" t="e">
        <f t="shared" si="58"/>
        <v>#DIV/0!</v>
      </c>
      <c r="M209" s="37" t="e">
        <f t="shared" si="66"/>
        <v>#DIV/0!</v>
      </c>
      <c r="N209" s="115"/>
    </row>
    <row r="210" spans="1:14" ht="15" hidden="1" x14ac:dyDescent="0.25">
      <c r="A210" s="31"/>
      <c r="B210" s="17"/>
      <c r="C210" s="17"/>
      <c r="D210" s="17"/>
      <c r="E210" s="170"/>
      <c r="F210" s="17" t="e">
        <f t="shared" si="65"/>
        <v>#DIV/0!</v>
      </c>
      <c r="G210" s="17"/>
      <c r="H210" s="18" t="e">
        <f t="shared" si="69"/>
        <v>#DIV/0!</v>
      </c>
      <c r="I210" s="18">
        <f t="shared" si="57"/>
        <v>0</v>
      </c>
      <c r="J210" s="17"/>
      <c r="K210" s="17"/>
      <c r="L210" s="196" t="e">
        <f t="shared" si="58"/>
        <v>#DIV/0!</v>
      </c>
      <c r="M210" s="37" t="e">
        <f t="shared" si="66"/>
        <v>#DIV/0!</v>
      </c>
      <c r="N210" s="115"/>
    </row>
    <row r="211" spans="1:14" ht="15" hidden="1" x14ac:dyDescent="0.25">
      <c r="A211" s="31"/>
      <c r="B211" s="17"/>
      <c r="C211" s="17"/>
      <c r="D211" s="17"/>
      <c r="E211" s="170"/>
      <c r="F211" s="17" t="e">
        <f t="shared" si="65"/>
        <v>#DIV/0!</v>
      </c>
      <c r="G211" s="17"/>
      <c r="H211" s="18" t="e">
        <f t="shared" si="69"/>
        <v>#DIV/0!</v>
      </c>
      <c r="I211" s="18">
        <f t="shared" si="57"/>
        <v>0</v>
      </c>
      <c r="J211" s="17"/>
      <c r="K211" s="17"/>
      <c r="L211" s="196" t="e">
        <f t="shared" si="58"/>
        <v>#DIV/0!</v>
      </c>
      <c r="M211" s="37" t="e">
        <f t="shared" si="66"/>
        <v>#DIV/0!</v>
      </c>
      <c r="N211" s="115"/>
    </row>
    <row r="212" spans="1:14" ht="15" hidden="1" x14ac:dyDescent="0.25">
      <c r="A212" s="31"/>
      <c r="B212" s="17"/>
      <c r="C212" s="17"/>
      <c r="D212" s="17"/>
      <c r="E212" s="170"/>
      <c r="F212" s="17" t="e">
        <f t="shared" si="65"/>
        <v>#DIV/0!</v>
      </c>
      <c r="G212" s="17"/>
      <c r="H212" s="18" t="e">
        <f t="shared" si="69"/>
        <v>#DIV/0!</v>
      </c>
      <c r="I212" s="18">
        <f t="shared" si="57"/>
        <v>0</v>
      </c>
      <c r="J212" s="17"/>
      <c r="K212" s="17"/>
      <c r="L212" s="196" t="e">
        <f t="shared" si="58"/>
        <v>#DIV/0!</v>
      </c>
      <c r="M212" s="37" t="e">
        <f t="shared" si="66"/>
        <v>#DIV/0!</v>
      </c>
      <c r="N212" s="115"/>
    </row>
    <row r="213" spans="1:14" ht="15" hidden="1" x14ac:dyDescent="0.25">
      <c r="A213" s="31"/>
      <c r="B213" s="17"/>
      <c r="C213" s="17"/>
      <c r="D213" s="17"/>
      <c r="E213" s="170"/>
      <c r="F213" s="17" t="e">
        <f t="shared" si="65"/>
        <v>#DIV/0!</v>
      </c>
      <c r="G213" s="17"/>
      <c r="H213" s="18" t="e">
        <f t="shared" si="69"/>
        <v>#DIV/0!</v>
      </c>
      <c r="I213" s="18">
        <f t="shared" si="57"/>
        <v>0</v>
      </c>
      <c r="J213" s="17"/>
      <c r="K213" s="17"/>
      <c r="L213" s="196" t="e">
        <f t="shared" si="58"/>
        <v>#DIV/0!</v>
      </c>
      <c r="M213" s="37" t="e">
        <f t="shared" si="66"/>
        <v>#DIV/0!</v>
      </c>
      <c r="N213" s="115"/>
    </row>
    <row r="214" spans="1:14" ht="15" hidden="1" x14ac:dyDescent="0.25">
      <c r="A214" s="31"/>
      <c r="B214" s="17"/>
      <c r="C214" s="17"/>
      <c r="D214" s="17"/>
      <c r="E214" s="170"/>
      <c r="F214" s="17" t="e">
        <f t="shared" si="65"/>
        <v>#DIV/0!</v>
      </c>
      <c r="G214" s="17"/>
      <c r="H214" s="18" t="e">
        <f t="shared" si="69"/>
        <v>#DIV/0!</v>
      </c>
      <c r="I214" s="18">
        <f t="shared" ref="I214:I277" si="70">J214+K214</f>
        <v>0</v>
      </c>
      <c r="J214" s="17"/>
      <c r="K214" s="17"/>
      <c r="L214" s="196" t="e">
        <f t="shared" ref="L214:L277" si="71">I214+F214</f>
        <v>#DIV/0!</v>
      </c>
      <c r="M214" s="37" t="e">
        <f t="shared" si="66"/>
        <v>#DIV/0!</v>
      </c>
      <c r="N214" s="115"/>
    </row>
    <row r="215" spans="1:14" ht="15" hidden="1" x14ac:dyDescent="0.25">
      <c r="A215" s="31"/>
      <c r="B215" s="17"/>
      <c r="C215" s="17"/>
      <c r="D215" s="17"/>
      <c r="E215" s="170"/>
      <c r="F215" s="17" t="e">
        <f t="shared" si="65"/>
        <v>#DIV/0!</v>
      </c>
      <c r="G215" s="17"/>
      <c r="H215" s="18" t="e">
        <f t="shared" si="69"/>
        <v>#DIV/0!</v>
      </c>
      <c r="I215" s="18">
        <f t="shared" si="70"/>
        <v>0</v>
      </c>
      <c r="J215" s="17"/>
      <c r="K215" s="17"/>
      <c r="L215" s="196" t="e">
        <f t="shared" si="71"/>
        <v>#DIV/0!</v>
      </c>
      <c r="M215" s="37" t="e">
        <f t="shared" si="66"/>
        <v>#DIV/0!</v>
      </c>
      <c r="N215" s="115"/>
    </row>
    <row r="216" spans="1:14" ht="15" hidden="1" x14ac:dyDescent="0.25">
      <c r="A216" s="31"/>
      <c r="B216" s="17"/>
      <c r="C216" s="17"/>
      <c r="D216" s="17"/>
      <c r="E216" s="170"/>
      <c r="F216" s="17" t="e">
        <f t="shared" si="65"/>
        <v>#DIV/0!</v>
      </c>
      <c r="G216" s="17"/>
      <c r="H216" s="18" t="e">
        <f t="shared" si="69"/>
        <v>#DIV/0!</v>
      </c>
      <c r="I216" s="18">
        <f t="shared" si="70"/>
        <v>0</v>
      </c>
      <c r="J216" s="17"/>
      <c r="K216" s="17"/>
      <c r="L216" s="196" t="e">
        <f t="shared" si="71"/>
        <v>#DIV/0!</v>
      </c>
      <c r="M216" s="37" t="e">
        <f t="shared" si="66"/>
        <v>#DIV/0!</v>
      </c>
      <c r="N216" s="115"/>
    </row>
    <row r="217" spans="1:14" ht="15" hidden="1" x14ac:dyDescent="0.25">
      <c r="A217" s="31"/>
      <c r="B217" s="17"/>
      <c r="C217" s="17"/>
      <c r="D217" s="17"/>
      <c r="E217" s="170"/>
      <c r="F217" s="17" t="e">
        <f t="shared" si="65"/>
        <v>#DIV/0!</v>
      </c>
      <c r="G217" s="17"/>
      <c r="H217" s="18" t="e">
        <f t="shared" si="69"/>
        <v>#DIV/0!</v>
      </c>
      <c r="I217" s="18">
        <f t="shared" si="70"/>
        <v>0</v>
      </c>
      <c r="J217" s="17"/>
      <c r="K217" s="17"/>
      <c r="L217" s="196" t="e">
        <f t="shared" si="71"/>
        <v>#DIV/0!</v>
      </c>
      <c r="M217" s="37" t="e">
        <f t="shared" si="66"/>
        <v>#DIV/0!</v>
      </c>
      <c r="N217" s="115"/>
    </row>
    <row r="218" spans="1:14" ht="15" hidden="1" x14ac:dyDescent="0.25">
      <c r="A218" s="31"/>
      <c r="B218" s="17"/>
      <c r="C218" s="17"/>
      <c r="D218" s="17"/>
      <c r="E218" s="170"/>
      <c r="F218" s="17" t="e">
        <f t="shared" si="65"/>
        <v>#DIV/0!</v>
      </c>
      <c r="G218" s="17"/>
      <c r="H218" s="18" t="e">
        <f t="shared" si="69"/>
        <v>#DIV/0!</v>
      </c>
      <c r="I218" s="18">
        <f t="shared" si="70"/>
        <v>0</v>
      </c>
      <c r="J218" s="17"/>
      <c r="K218" s="17"/>
      <c r="L218" s="196" t="e">
        <f t="shared" si="71"/>
        <v>#DIV/0!</v>
      </c>
      <c r="M218" s="37" t="e">
        <f t="shared" si="66"/>
        <v>#DIV/0!</v>
      </c>
      <c r="N218" s="115"/>
    </row>
    <row r="219" spans="1:14" ht="64.5" hidden="1" customHeight="1" x14ac:dyDescent="0.25">
      <c r="A219" s="36" t="s">
        <v>115</v>
      </c>
      <c r="B219" s="43">
        <f>SUM(B221:B243)</f>
        <v>0</v>
      </c>
      <c r="C219" s="43">
        <f t="shared" ref="C219:K219" si="72">SUM(C221:C243)</f>
        <v>0</v>
      </c>
      <c r="D219" s="43">
        <f t="shared" ref="D219" si="73">SUM(D221:D243)</f>
        <v>0</v>
      </c>
      <c r="E219" s="202">
        <f t="shared" si="72"/>
        <v>0</v>
      </c>
      <c r="F219" s="43">
        <f t="shared" si="65"/>
        <v>0</v>
      </c>
      <c r="G219" s="43">
        <f t="shared" si="72"/>
        <v>0</v>
      </c>
      <c r="H219" s="43">
        <f t="shared" si="72"/>
        <v>0</v>
      </c>
      <c r="I219" s="43">
        <f t="shared" si="70"/>
        <v>0</v>
      </c>
      <c r="J219" s="43">
        <f t="shared" si="72"/>
        <v>0</v>
      </c>
      <c r="K219" s="43">
        <f t="shared" si="72"/>
        <v>0</v>
      </c>
      <c r="L219" s="202">
        <f t="shared" si="71"/>
        <v>0</v>
      </c>
      <c r="M219" s="43">
        <f t="shared" si="66"/>
        <v>0</v>
      </c>
      <c r="N219" s="123"/>
    </row>
    <row r="220" spans="1:14" ht="15" hidden="1" x14ac:dyDescent="0.25">
      <c r="A220" s="31" t="s">
        <v>213</v>
      </c>
      <c r="B220" s="17"/>
      <c r="C220" s="17"/>
      <c r="D220" s="17"/>
      <c r="E220" s="195"/>
      <c r="F220" s="17">
        <f t="shared" si="65"/>
        <v>0</v>
      </c>
      <c r="G220" s="17"/>
      <c r="H220" s="18"/>
      <c r="I220" s="18">
        <f t="shared" si="70"/>
        <v>0</v>
      </c>
      <c r="J220" s="18"/>
      <c r="K220" s="18"/>
      <c r="L220" s="195">
        <f t="shared" si="71"/>
        <v>0</v>
      </c>
      <c r="M220" s="33">
        <f t="shared" si="66"/>
        <v>0</v>
      </c>
      <c r="N220" s="120"/>
    </row>
    <row r="221" spans="1:14" ht="15" hidden="1" x14ac:dyDescent="0.25">
      <c r="A221" s="51"/>
      <c r="B221" s="17"/>
      <c r="C221" s="17"/>
      <c r="D221" s="17"/>
      <c r="E221" s="170"/>
      <c r="F221" s="17">
        <f t="shared" si="65"/>
        <v>0</v>
      </c>
      <c r="G221" s="17"/>
      <c r="H221" s="18"/>
      <c r="I221" s="18">
        <f t="shared" si="70"/>
        <v>0</v>
      </c>
      <c r="J221" s="17"/>
      <c r="K221" s="17"/>
      <c r="L221" s="195">
        <f t="shared" si="71"/>
        <v>0</v>
      </c>
      <c r="M221" s="33">
        <f t="shared" si="66"/>
        <v>0</v>
      </c>
      <c r="N221" s="115"/>
    </row>
    <row r="222" spans="1:14" ht="0.75" hidden="1" customHeight="1" x14ac:dyDescent="0.25">
      <c r="A222" s="51"/>
      <c r="B222" s="17"/>
      <c r="C222" s="17"/>
      <c r="D222" s="17"/>
      <c r="E222" s="170"/>
      <c r="F222" s="17">
        <f t="shared" si="65"/>
        <v>0</v>
      </c>
      <c r="G222" s="17"/>
      <c r="H222" s="18"/>
      <c r="I222" s="18">
        <f t="shared" si="70"/>
        <v>0</v>
      </c>
      <c r="J222" s="17"/>
      <c r="K222" s="17"/>
      <c r="L222" s="195">
        <f t="shared" si="71"/>
        <v>0</v>
      </c>
      <c r="M222" s="33">
        <f t="shared" si="66"/>
        <v>0</v>
      </c>
      <c r="N222" s="115"/>
    </row>
    <row r="223" spans="1:14" s="4" customFormat="1" ht="13.5" hidden="1" customHeight="1" x14ac:dyDescent="0.25">
      <c r="A223" s="51"/>
      <c r="B223" s="17"/>
      <c r="C223" s="17"/>
      <c r="D223" s="17"/>
      <c r="E223" s="170"/>
      <c r="F223" s="17">
        <f t="shared" si="65"/>
        <v>0</v>
      </c>
      <c r="G223" s="17"/>
      <c r="H223" s="18"/>
      <c r="I223" s="18">
        <f t="shared" si="70"/>
        <v>0</v>
      </c>
      <c r="J223" s="17"/>
      <c r="K223" s="17"/>
      <c r="L223" s="195">
        <f t="shared" si="71"/>
        <v>0</v>
      </c>
      <c r="M223" s="33">
        <f t="shared" si="66"/>
        <v>0</v>
      </c>
      <c r="N223" s="115"/>
    </row>
    <row r="224" spans="1:14" s="4" customFormat="1" ht="15" hidden="1" x14ac:dyDescent="0.25">
      <c r="A224" s="51"/>
      <c r="B224" s="17"/>
      <c r="C224" s="17"/>
      <c r="D224" s="17"/>
      <c r="E224" s="170"/>
      <c r="F224" s="17">
        <f t="shared" si="65"/>
        <v>0</v>
      </c>
      <c r="G224" s="17"/>
      <c r="H224" s="18"/>
      <c r="I224" s="18">
        <f t="shared" si="70"/>
        <v>0</v>
      </c>
      <c r="J224" s="17"/>
      <c r="K224" s="17"/>
      <c r="L224" s="195">
        <f t="shared" si="71"/>
        <v>0</v>
      </c>
      <c r="M224" s="33">
        <f t="shared" si="66"/>
        <v>0</v>
      </c>
      <c r="N224" s="115"/>
    </row>
    <row r="225" spans="1:14" s="4" customFormat="1" ht="15" hidden="1" x14ac:dyDescent="0.25">
      <c r="A225" s="51"/>
      <c r="B225" s="17"/>
      <c r="C225" s="17"/>
      <c r="D225" s="17"/>
      <c r="E225" s="170"/>
      <c r="F225" s="17">
        <f t="shared" si="65"/>
        <v>0</v>
      </c>
      <c r="G225" s="17"/>
      <c r="H225" s="18"/>
      <c r="I225" s="18">
        <f t="shared" si="70"/>
        <v>0</v>
      </c>
      <c r="J225" s="17"/>
      <c r="K225" s="17"/>
      <c r="L225" s="195">
        <f t="shared" si="71"/>
        <v>0</v>
      </c>
      <c r="M225" s="33">
        <f t="shared" si="66"/>
        <v>0</v>
      </c>
      <c r="N225" s="115"/>
    </row>
    <row r="226" spans="1:14" s="4" customFormat="1" ht="15" hidden="1" x14ac:dyDescent="0.25">
      <c r="A226" s="51"/>
      <c r="B226" s="17"/>
      <c r="C226" s="17"/>
      <c r="D226" s="17"/>
      <c r="E226" s="170"/>
      <c r="F226" s="17">
        <f t="shared" si="65"/>
        <v>0</v>
      </c>
      <c r="G226" s="17"/>
      <c r="H226" s="18"/>
      <c r="I226" s="18">
        <f t="shared" si="70"/>
        <v>0</v>
      </c>
      <c r="J226" s="17"/>
      <c r="K226" s="17"/>
      <c r="L226" s="195">
        <f t="shared" si="71"/>
        <v>0</v>
      </c>
      <c r="M226" s="33">
        <f t="shared" si="66"/>
        <v>0</v>
      </c>
      <c r="N226" s="115"/>
    </row>
    <row r="227" spans="1:14" s="4" customFormat="1" ht="15" hidden="1" x14ac:dyDescent="0.25">
      <c r="A227" s="51"/>
      <c r="B227" s="17"/>
      <c r="C227" s="17"/>
      <c r="D227" s="17"/>
      <c r="E227" s="170"/>
      <c r="F227" s="17">
        <f t="shared" si="65"/>
        <v>0</v>
      </c>
      <c r="G227" s="17"/>
      <c r="H227" s="18"/>
      <c r="I227" s="18">
        <f t="shared" si="70"/>
        <v>0</v>
      </c>
      <c r="J227" s="17"/>
      <c r="K227" s="17"/>
      <c r="L227" s="195">
        <f t="shared" si="71"/>
        <v>0</v>
      </c>
      <c r="M227" s="33">
        <f t="shared" si="66"/>
        <v>0</v>
      </c>
      <c r="N227" s="115"/>
    </row>
    <row r="228" spans="1:14" s="4" customFormat="1" ht="15" hidden="1" x14ac:dyDescent="0.25">
      <c r="A228" s="51"/>
      <c r="B228" s="17"/>
      <c r="C228" s="17"/>
      <c r="D228" s="17"/>
      <c r="E228" s="170"/>
      <c r="F228" s="17">
        <f t="shared" si="65"/>
        <v>0</v>
      </c>
      <c r="G228" s="17"/>
      <c r="H228" s="18"/>
      <c r="I228" s="18">
        <f t="shared" si="70"/>
        <v>0</v>
      </c>
      <c r="J228" s="17"/>
      <c r="K228" s="17"/>
      <c r="L228" s="195">
        <f t="shared" si="71"/>
        <v>0</v>
      </c>
      <c r="M228" s="33">
        <f t="shared" si="66"/>
        <v>0</v>
      </c>
      <c r="N228" s="115"/>
    </row>
    <row r="229" spans="1:14" s="4" customFormat="1" ht="15" hidden="1" x14ac:dyDescent="0.25">
      <c r="A229" s="51"/>
      <c r="B229" s="17"/>
      <c r="C229" s="17"/>
      <c r="D229" s="17"/>
      <c r="E229" s="170"/>
      <c r="F229" s="17">
        <f t="shared" si="65"/>
        <v>0</v>
      </c>
      <c r="G229" s="17"/>
      <c r="H229" s="18"/>
      <c r="I229" s="18">
        <f t="shared" si="70"/>
        <v>0</v>
      </c>
      <c r="J229" s="17"/>
      <c r="K229" s="17"/>
      <c r="L229" s="195">
        <f t="shared" si="71"/>
        <v>0</v>
      </c>
      <c r="M229" s="33">
        <f t="shared" si="66"/>
        <v>0</v>
      </c>
      <c r="N229" s="115"/>
    </row>
    <row r="230" spans="1:14" s="4" customFormat="1" ht="15" hidden="1" x14ac:dyDescent="0.25">
      <c r="A230" s="51"/>
      <c r="B230" s="17"/>
      <c r="C230" s="17"/>
      <c r="D230" s="17"/>
      <c r="E230" s="170"/>
      <c r="F230" s="17">
        <f t="shared" si="65"/>
        <v>0</v>
      </c>
      <c r="G230" s="17"/>
      <c r="H230" s="18"/>
      <c r="I230" s="18">
        <f t="shared" si="70"/>
        <v>0</v>
      </c>
      <c r="J230" s="17"/>
      <c r="K230" s="17"/>
      <c r="L230" s="195">
        <f t="shared" si="71"/>
        <v>0</v>
      </c>
      <c r="M230" s="33">
        <f t="shared" si="66"/>
        <v>0</v>
      </c>
      <c r="N230" s="115"/>
    </row>
    <row r="231" spans="1:14" s="4" customFormat="1" ht="15" hidden="1" x14ac:dyDescent="0.25">
      <c r="A231" s="51"/>
      <c r="B231" s="17"/>
      <c r="C231" s="17"/>
      <c r="D231" s="17"/>
      <c r="E231" s="170"/>
      <c r="F231" s="17">
        <f t="shared" si="65"/>
        <v>0</v>
      </c>
      <c r="G231" s="17"/>
      <c r="H231" s="18"/>
      <c r="I231" s="18">
        <f t="shared" si="70"/>
        <v>0</v>
      </c>
      <c r="J231" s="17"/>
      <c r="K231" s="17"/>
      <c r="L231" s="195">
        <f t="shared" si="71"/>
        <v>0</v>
      </c>
      <c r="M231" s="33">
        <f t="shared" si="66"/>
        <v>0</v>
      </c>
      <c r="N231" s="115"/>
    </row>
    <row r="232" spans="1:14" s="4" customFormat="1" ht="15" hidden="1" x14ac:dyDescent="0.25">
      <c r="A232" s="51"/>
      <c r="B232" s="17"/>
      <c r="C232" s="17"/>
      <c r="D232" s="17"/>
      <c r="E232" s="170"/>
      <c r="F232" s="17">
        <f t="shared" si="65"/>
        <v>0</v>
      </c>
      <c r="G232" s="17"/>
      <c r="H232" s="18"/>
      <c r="I232" s="18">
        <f t="shared" si="70"/>
        <v>0</v>
      </c>
      <c r="J232" s="17"/>
      <c r="K232" s="17"/>
      <c r="L232" s="195">
        <f t="shared" si="71"/>
        <v>0</v>
      </c>
      <c r="M232" s="33">
        <f t="shared" si="66"/>
        <v>0</v>
      </c>
      <c r="N232" s="115"/>
    </row>
    <row r="233" spans="1:14" s="4" customFormat="1" ht="15" hidden="1" x14ac:dyDescent="0.25">
      <c r="A233" s="51"/>
      <c r="B233" s="17"/>
      <c r="C233" s="17"/>
      <c r="D233" s="17"/>
      <c r="E233" s="170"/>
      <c r="F233" s="17">
        <f t="shared" si="65"/>
        <v>0</v>
      </c>
      <c r="G233" s="17"/>
      <c r="H233" s="18"/>
      <c r="I233" s="18">
        <f t="shared" si="70"/>
        <v>0</v>
      </c>
      <c r="J233" s="17"/>
      <c r="K233" s="17"/>
      <c r="L233" s="195">
        <f t="shared" si="71"/>
        <v>0</v>
      </c>
      <c r="M233" s="33">
        <f t="shared" si="66"/>
        <v>0</v>
      </c>
      <c r="N233" s="115"/>
    </row>
    <row r="234" spans="1:14" s="4" customFormat="1" ht="15" hidden="1" x14ac:dyDescent="0.25">
      <c r="A234" s="51"/>
      <c r="B234" s="17"/>
      <c r="C234" s="17"/>
      <c r="D234" s="17"/>
      <c r="E234" s="170"/>
      <c r="F234" s="17">
        <f t="shared" si="65"/>
        <v>0</v>
      </c>
      <c r="G234" s="17"/>
      <c r="H234" s="18"/>
      <c r="I234" s="18">
        <f t="shared" si="70"/>
        <v>0</v>
      </c>
      <c r="J234" s="17"/>
      <c r="K234" s="17"/>
      <c r="L234" s="195">
        <f t="shared" si="71"/>
        <v>0</v>
      </c>
      <c r="M234" s="33">
        <f t="shared" si="66"/>
        <v>0</v>
      </c>
      <c r="N234" s="115"/>
    </row>
    <row r="235" spans="1:14" s="4" customFormat="1" ht="15" hidden="1" customHeight="1" x14ac:dyDescent="0.25">
      <c r="A235" s="51"/>
      <c r="B235" s="17"/>
      <c r="C235" s="17"/>
      <c r="D235" s="17"/>
      <c r="E235" s="170"/>
      <c r="F235" s="17">
        <f t="shared" si="65"/>
        <v>0</v>
      </c>
      <c r="G235" s="17"/>
      <c r="H235" s="18"/>
      <c r="I235" s="18">
        <f t="shared" si="70"/>
        <v>0</v>
      </c>
      <c r="J235" s="17"/>
      <c r="K235" s="17"/>
      <c r="L235" s="195">
        <f t="shared" si="71"/>
        <v>0</v>
      </c>
      <c r="M235" s="33">
        <f t="shared" si="66"/>
        <v>0</v>
      </c>
      <c r="N235" s="115"/>
    </row>
    <row r="236" spans="1:14" s="4" customFormat="1" ht="15" hidden="1" x14ac:dyDescent="0.25">
      <c r="A236" s="51"/>
      <c r="B236" s="17"/>
      <c r="C236" s="17"/>
      <c r="D236" s="17"/>
      <c r="E236" s="170"/>
      <c r="F236" s="17">
        <f t="shared" si="65"/>
        <v>0</v>
      </c>
      <c r="G236" s="17"/>
      <c r="H236" s="18"/>
      <c r="I236" s="18">
        <f t="shared" si="70"/>
        <v>0</v>
      </c>
      <c r="J236" s="17"/>
      <c r="K236" s="17"/>
      <c r="L236" s="195">
        <f t="shared" si="71"/>
        <v>0</v>
      </c>
      <c r="M236" s="33">
        <f t="shared" si="66"/>
        <v>0</v>
      </c>
      <c r="N236" s="115"/>
    </row>
    <row r="237" spans="1:14" s="4" customFormat="1" ht="11.25" hidden="1" customHeight="1" x14ac:dyDescent="0.25">
      <c r="A237" s="51"/>
      <c r="B237" s="17"/>
      <c r="C237" s="17"/>
      <c r="D237" s="17"/>
      <c r="E237" s="170"/>
      <c r="F237" s="17">
        <f t="shared" si="65"/>
        <v>0</v>
      </c>
      <c r="G237" s="17"/>
      <c r="H237" s="18"/>
      <c r="I237" s="18">
        <f t="shared" si="70"/>
        <v>0</v>
      </c>
      <c r="J237" s="17"/>
      <c r="K237" s="17"/>
      <c r="L237" s="195">
        <f t="shared" si="71"/>
        <v>0</v>
      </c>
      <c r="M237" s="33">
        <f t="shared" si="66"/>
        <v>0</v>
      </c>
      <c r="N237" s="115"/>
    </row>
    <row r="238" spans="1:14" s="4" customFormat="1" ht="15" hidden="1" x14ac:dyDescent="0.25">
      <c r="A238" s="51"/>
      <c r="B238" s="17"/>
      <c r="C238" s="17"/>
      <c r="D238" s="17"/>
      <c r="E238" s="170"/>
      <c r="F238" s="17">
        <f t="shared" si="65"/>
        <v>0</v>
      </c>
      <c r="G238" s="17"/>
      <c r="H238" s="18"/>
      <c r="I238" s="18">
        <f t="shared" si="70"/>
        <v>0</v>
      </c>
      <c r="J238" s="17"/>
      <c r="K238" s="17"/>
      <c r="L238" s="195">
        <f t="shared" si="71"/>
        <v>0</v>
      </c>
      <c r="M238" s="33">
        <f t="shared" si="66"/>
        <v>0</v>
      </c>
      <c r="N238" s="115"/>
    </row>
    <row r="239" spans="1:14" s="4" customFormat="1" ht="15" hidden="1" x14ac:dyDescent="0.25">
      <c r="A239" s="51"/>
      <c r="B239" s="17"/>
      <c r="C239" s="17"/>
      <c r="D239" s="17"/>
      <c r="E239" s="170"/>
      <c r="F239" s="17">
        <f t="shared" si="65"/>
        <v>0</v>
      </c>
      <c r="G239" s="17"/>
      <c r="H239" s="18"/>
      <c r="I239" s="18">
        <f t="shared" si="70"/>
        <v>0</v>
      </c>
      <c r="J239" s="17"/>
      <c r="K239" s="17"/>
      <c r="L239" s="195">
        <f t="shared" si="71"/>
        <v>0</v>
      </c>
      <c r="M239" s="33">
        <f t="shared" si="66"/>
        <v>0</v>
      </c>
      <c r="N239" s="115"/>
    </row>
    <row r="240" spans="1:14" s="4" customFormat="1" ht="15" hidden="1" x14ac:dyDescent="0.25">
      <c r="A240" s="51"/>
      <c r="B240" s="17"/>
      <c r="C240" s="17"/>
      <c r="D240" s="17"/>
      <c r="E240" s="170"/>
      <c r="F240" s="17">
        <f t="shared" si="65"/>
        <v>0</v>
      </c>
      <c r="G240" s="17"/>
      <c r="H240" s="18"/>
      <c r="I240" s="18">
        <f t="shared" si="70"/>
        <v>0</v>
      </c>
      <c r="J240" s="17"/>
      <c r="K240" s="17"/>
      <c r="L240" s="195">
        <f t="shared" si="71"/>
        <v>0</v>
      </c>
      <c r="M240" s="33">
        <f t="shared" si="66"/>
        <v>0</v>
      </c>
      <c r="N240" s="115"/>
    </row>
    <row r="241" spans="1:14" s="4" customFormat="1" ht="15" hidden="1" x14ac:dyDescent="0.25">
      <c r="A241" s="28"/>
      <c r="B241" s="17"/>
      <c r="C241" s="17"/>
      <c r="D241" s="17"/>
      <c r="E241" s="170"/>
      <c r="F241" s="17">
        <f t="shared" si="65"/>
        <v>0</v>
      </c>
      <c r="G241" s="17"/>
      <c r="H241" s="18"/>
      <c r="I241" s="18">
        <f t="shared" si="70"/>
        <v>0</v>
      </c>
      <c r="J241" s="17"/>
      <c r="K241" s="17"/>
      <c r="L241" s="195">
        <f t="shared" si="71"/>
        <v>0</v>
      </c>
      <c r="M241" s="33">
        <f t="shared" si="66"/>
        <v>0</v>
      </c>
      <c r="N241" s="115"/>
    </row>
    <row r="242" spans="1:14" s="4" customFormat="1" ht="15" hidden="1" x14ac:dyDescent="0.25">
      <c r="A242" s="28"/>
      <c r="B242" s="17"/>
      <c r="C242" s="17"/>
      <c r="D242" s="17"/>
      <c r="E242" s="170"/>
      <c r="F242" s="17">
        <f t="shared" si="65"/>
        <v>0</v>
      </c>
      <c r="G242" s="17"/>
      <c r="H242" s="18"/>
      <c r="I242" s="18">
        <f t="shared" si="70"/>
        <v>0</v>
      </c>
      <c r="J242" s="17"/>
      <c r="K242" s="17"/>
      <c r="L242" s="195">
        <f t="shared" si="71"/>
        <v>0</v>
      </c>
      <c r="M242" s="33">
        <f t="shared" si="66"/>
        <v>0</v>
      </c>
      <c r="N242" s="115"/>
    </row>
    <row r="243" spans="1:14" s="4" customFormat="1" ht="15" hidden="1" x14ac:dyDescent="0.25">
      <c r="A243" s="28"/>
      <c r="B243" s="17"/>
      <c r="C243" s="17"/>
      <c r="D243" s="17"/>
      <c r="E243" s="170"/>
      <c r="F243" s="17">
        <f t="shared" si="65"/>
        <v>0</v>
      </c>
      <c r="G243" s="17"/>
      <c r="H243" s="18"/>
      <c r="I243" s="18">
        <f t="shared" si="70"/>
        <v>0</v>
      </c>
      <c r="J243" s="17"/>
      <c r="K243" s="17"/>
      <c r="L243" s="195">
        <f t="shared" si="71"/>
        <v>0</v>
      </c>
      <c r="M243" s="33">
        <f t="shared" si="66"/>
        <v>0</v>
      </c>
      <c r="N243" s="115"/>
    </row>
    <row r="244" spans="1:14" s="4" customFormat="1" ht="15" hidden="1" x14ac:dyDescent="0.25">
      <c r="A244" s="28"/>
      <c r="B244" s="17"/>
      <c r="C244" s="17"/>
      <c r="D244" s="17"/>
      <c r="E244" s="170"/>
      <c r="F244" s="17">
        <f t="shared" si="65"/>
        <v>0</v>
      </c>
      <c r="G244" s="17"/>
      <c r="H244" s="18"/>
      <c r="I244" s="18">
        <f t="shared" si="70"/>
        <v>0</v>
      </c>
      <c r="J244" s="17"/>
      <c r="K244" s="17"/>
      <c r="L244" s="195">
        <f t="shared" si="71"/>
        <v>0</v>
      </c>
      <c r="M244" s="33">
        <f t="shared" si="66"/>
        <v>0</v>
      </c>
      <c r="N244" s="115"/>
    </row>
    <row r="245" spans="1:14" s="4" customFormat="1" ht="15" hidden="1" x14ac:dyDescent="0.25">
      <c r="A245" s="28"/>
      <c r="B245" s="17"/>
      <c r="C245" s="17"/>
      <c r="D245" s="17"/>
      <c r="E245" s="170"/>
      <c r="F245" s="17">
        <f t="shared" si="65"/>
        <v>0</v>
      </c>
      <c r="G245" s="17"/>
      <c r="H245" s="18"/>
      <c r="I245" s="18">
        <f t="shared" si="70"/>
        <v>0</v>
      </c>
      <c r="J245" s="17"/>
      <c r="K245" s="17"/>
      <c r="L245" s="195">
        <f t="shared" si="71"/>
        <v>0</v>
      </c>
      <c r="M245" s="33">
        <f t="shared" si="66"/>
        <v>0</v>
      </c>
      <c r="N245" s="115"/>
    </row>
    <row r="246" spans="1:14" s="4" customFormat="1" ht="15" hidden="1" x14ac:dyDescent="0.25">
      <c r="A246" s="28"/>
      <c r="B246" s="17"/>
      <c r="C246" s="17"/>
      <c r="D246" s="17"/>
      <c r="E246" s="170"/>
      <c r="F246" s="17">
        <f t="shared" si="65"/>
        <v>0</v>
      </c>
      <c r="G246" s="17"/>
      <c r="H246" s="18"/>
      <c r="I246" s="18">
        <f t="shared" si="70"/>
        <v>0</v>
      </c>
      <c r="J246" s="17"/>
      <c r="K246" s="17"/>
      <c r="L246" s="195">
        <f t="shared" si="71"/>
        <v>0</v>
      </c>
      <c r="M246" s="33">
        <f t="shared" si="66"/>
        <v>0</v>
      </c>
      <c r="N246" s="115"/>
    </row>
    <row r="247" spans="1:14" s="4" customFormat="1" ht="15" hidden="1" x14ac:dyDescent="0.25">
      <c r="A247" s="28"/>
      <c r="B247" s="17"/>
      <c r="C247" s="17"/>
      <c r="D247" s="17"/>
      <c r="E247" s="170"/>
      <c r="F247" s="17">
        <f t="shared" si="65"/>
        <v>0</v>
      </c>
      <c r="G247" s="17"/>
      <c r="H247" s="18"/>
      <c r="I247" s="18">
        <f t="shared" si="70"/>
        <v>0</v>
      </c>
      <c r="J247" s="17"/>
      <c r="K247" s="17"/>
      <c r="L247" s="195">
        <f t="shared" si="71"/>
        <v>0</v>
      </c>
      <c r="M247" s="33">
        <f t="shared" si="66"/>
        <v>0</v>
      </c>
      <c r="N247" s="115"/>
    </row>
    <row r="248" spans="1:14" s="4" customFormat="1" ht="25.5" hidden="1" x14ac:dyDescent="0.25">
      <c r="A248" s="31" t="s">
        <v>47</v>
      </c>
      <c r="B248" s="33">
        <f t="shared" ref="B248:K248" si="74">SUM(B249:B263)</f>
        <v>0</v>
      </c>
      <c r="C248" s="33">
        <f t="shared" si="74"/>
        <v>0</v>
      </c>
      <c r="D248" s="33">
        <f t="shared" ref="D248" si="75">SUM(D249:D263)</f>
        <v>0</v>
      </c>
      <c r="E248" s="195">
        <f t="shared" si="74"/>
        <v>0</v>
      </c>
      <c r="F248" s="33">
        <f t="shared" si="65"/>
        <v>0</v>
      </c>
      <c r="G248" s="33">
        <f t="shared" si="74"/>
        <v>0</v>
      </c>
      <c r="H248" s="33">
        <f t="shared" si="74"/>
        <v>0</v>
      </c>
      <c r="I248" s="33">
        <f t="shared" si="70"/>
        <v>0</v>
      </c>
      <c r="J248" s="33">
        <f t="shared" si="74"/>
        <v>0</v>
      </c>
      <c r="K248" s="33">
        <f t="shared" si="74"/>
        <v>0</v>
      </c>
      <c r="L248" s="195">
        <f t="shared" si="71"/>
        <v>0</v>
      </c>
      <c r="M248" s="33">
        <f t="shared" si="66"/>
        <v>0</v>
      </c>
      <c r="N248" s="120"/>
    </row>
    <row r="249" spans="1:14" s="4" customFormat="1" ht="14.25" hidden="1" customHeight="1" x14ac:dyDescent="0.25">
      <c r="A249" s="51"/>
      <c r="B249" s="17"/>
      <c r="C249" s="17"/>
      <c r="D249" s="17"/>
      <c r="E249" s="170"/>
      <c r="F249" s="17">
        <f t="shared" si="65"/>
        <v>0</v>
      </c>
      <c r="G249" s="17"/>
      <c r="H249" s="18"/>
      <c r="I249" s="18">
        <f t="shared" si="70"/>
        <v>0</v>
      </c>
      <c r="J249" s="17"/>
      <c r="K249" s="17"/>
      <c r="L249" s="170">
        <f t="shared" si="71"/>
        <v>0</v>
      </c>
      <c r="M249" s="17">
        <f t="shared" si="66"/>
        <v>0</v>
      </c>
      <c r="N249" s="115"/>
    </row>
    <row r="250" spans="1:14" s="4" customFormat="1" ht="0.75" hidden="1" customHeight="1" x14ac:dyDescent="0.25">
      <c r="A250" s="51"/>
      <c r="B250" s="17"/>
      <c r="C250" s="17"/>
      <c r="D250" s="17"/>
      <c r="E250" s="170"/>
      <c r="F250" s="17">
        <f t="shared" si="65"/>
        <v>0</v>
      </c>
      <c r="G250" s="17"/>
      <c r="H250" s="18"/>
      <c r="I250" s="18">
        <f t="shared" si="70"/>
        <v>0</v>
      </c>
      <c r="J250" s="17"/>
      <c r="K250" s="17"/>
      <c r="L250" s="170">
        <f t="shared" si="71"/>
        <v>0</v>
      </c>
      <c r="M250" s="17">
        <f t="shared" si="66"/>
        <v>0</v>
      </c>
      <c r="N250" s="115"/>
    </row>
    <row r="251" spans="1:14" s="4" customFormat="1" ht="15" hidden="1" x14ac:dyDescent="0.25">
      <c r="A251" s="51"/>
      <c r="B251" s="17"/>
      <c r="C251" s="17"/>
      <c r="D251" s="17"/>
      <c r="E251" s="170"/>
      <c r="F251" s="17">
        <f t="shared" si="65"/>
        <v>0</v>
      </c>
      <c r="G251" s="17"/>
      <c r="H251" s="18"/>
      <c r="I251" s="18">
        <f t="shared" si="70"/>
        <v>0</v>
      </c>
      <c r="J251" s="17"/>
      <c r="K251" s="17"/>
      <c r="L251" s="170">
        <f t="shared" si="71"/>
        <v>0</v>
      </c>
      <c r="M251" s="17">
        <f t="shared" si="66"/>
        <v>0</v>
      </c>
      <c r="N251" s="115"/>
    </row>
    <row r="252" spans="1:14" s="4" customFormat="1" ht="15" hidden="1" x14ac:dyDescent="0.25">
      <c r="A252" s="51"/>
      <c r="B252" s="17"/>
      <c r="C252" s="17"/>
      <c r="D252" s="17"/>
      <c r="E252" s="170"/>
      <c r="F252" s="17">
        <f t="shared" ref="F252:F315" si="76">G252+H252</f>
        <v>0</v>
      </c>
      <c r="G252" s="17"/>
      <c r="H252" s="18"/>
      <c r="I252" s="18">
        <f t="shared" si="70"/>
        <v>0</v>
      </c>
      <c r="J252" s="17"/>
      <c r="K252" s="17"/>
      <c r="L252" s="170">
        <f t="shared" si="71"/>
        <v>0</v>
      </c>
      <c r="M252" s="17">
        <f t="shared" ref="M252:M315" si="77">D252+L252</f>
        <v>0</v>
      </c>
      <c r="N252" s="115"/>
    </row>
    <row r="253" spans="1:14" s="4" customFormat="1" ht="15" hidden="1" x14ac:dyDescent="0.25">
      <c r="A253" s="51"/>
      <c r="B253" s="17"/>
      <c r="C253" s="17"/>
      <c r="D253" s="17"/>
      <c r="E253" s="170"/>
      <c r="F253" s="17">
        <f t="shared" si="76"/>
        <v>0</v>
      </c>
      <c r="G253" s="17"/>
      <c r="H253" s="18"/>
      <c r="I253" s="18">
        <f t="shared" si="70"/>
        <v>0</v>
      </c>
      <c r="J253" s="17"/>
      <c r="K253" s="17"/>
      <c r="L253" s="170">
        <f t="shared" si="71"/>
        <v>0</v>
      </c>
      <c r="M253" s="17">
        <f t="shared" si="77"/>
        <v>0</v>
      </c>
      <c r="N253" s="115"/>
    </row>
    <row r="254" spans="1:14" s="4" customFormat="1" ht="15" hidden="1" x14ac:dyDescent="0.25">
      <c r="A254" s="51"/>
      <c r="B254" s="17"/>
      <c r="C254" s="17"/>
      <c r="D254" s="17"/>
      <c r="E254" s="170"/>
      <c r="F254" s="17">
        <f t="shared" si="76"/>
        <v>0</v>
      </c>
      <c r="G254" s="17"/>
      <c r="H254" s="18"/>
      <c r="I254" s="18">
        <f t="shared" si="70"/>
        <v>0</v>
      </c>
      <c r="J254" s="17"/>
      <c r="K254" s="17"/>
      <c r="L254" s="170">
        <f t="shared" si="71"/>
        <v>0</v>
      </c>
      <c r="M254" s="17">
        <f t="shared" si="77"/>
        <v>0</v>
      </c>
      <c r="N254" s="115"/>
    </row>
    <row r="255" spans="1:14" s="4" customFormat="1" ht="15" hidden="1" x14ac:dyDescent="0.25">
      <c r="A255" s="28"/>
      <c r="B255" s="17"/>
      <c r="C255" s="17"/>
      <c r="D255" s="17"/>
      <c r="E255" s="170"/>
      <c r="F255" s="17">
        <f t="shared" si="76"/>
        <v>0</v>
      </c>
      <c r="G255" s="17"/>
      <c r="H255" s="18"/>
      <c r="I255" s="18">
        <f t="shared" si="70"/>
        <v>0</v>
      </c>
      <c r="J255" s="17"/>
      <c r="K255" s="17"/>
      <c r="L255" s="170">
        <f t="shared" si="71"/>
        <v>0</v>
      </c>
      <c r="M255" s="17">
        <f t="shared" si="77"/>
        <v>0</v>
      </c>
      <c r="N255" s="115"/>
    </row>
    <row r="256" spans="1:14" s="4" customFormat="1" ht="15" hidden="1" x14ac:dyDescent="0.25">
      <c r="A256" s="28"/>
      <c r="B256" s="17"/>
      <c r="C256" s="17"/>
      <c r="D256" s="17"/>
      <c r="E256" s="170"/>
      <c r="F256" s="17">
        <f t="shared" si="76"/>
        <v>0</v>
      </c>
      <c r="G256" s="17"/>
      <c r="H256" s="18"/>
      <c r="I256" s="18">
        <f t="shared" si="70"/>
        <v>0</v>
      </c>
      <c r="J256" s="17"/>
      <c r="K256" s="17"/>
      <c r="L256" s="170">
        <f t="shared" si="71"/>
        <v>0</v>
      </c>
      <c r="M256" s="17">
        <f t="shared" si="77"/>
        <v>0</v>
      </c>
      <c r="N256" s="115"/>
    </row>
    <row r="257" spans="1:17" s="4" customFormat="1" ht="15" hidden="1" x14ac:dyDescent="0.25">
      <c r="A257" s="28"/>
      <c r="B257" s="17"/>
      <c r="C257" s="17"/>
      <c r="D257" s="17"/>
      <c r="E257" s="170"/>
      <c r="F257" s="17">
        <f t="shared" si="76"/>
        <v>0</v>
      </c>
      <c r="G257" s="17"/>
      <c r="H257" s="18"/>
      <c r="I257" s="18">
        <f t="shared" si="70"/>
        <v>0</v>
      </c>
      <c r="J257" s="17"/>
      <c r="K257" s="17"/>
      <c r="L257" s="170">
        <f t="shared" si="71"/>
        <v>0</v>
      </c>
      <c r="M257" s="17">
        <f t="shared" si="77"/>
        <v>0</v>
      </c>
      <c r="N257" s="115"/>
    </row>
    <row r="258" spans="1:17" s="4" customFormat="1" ht="15" hidden="1" x14ac:dyDescent="0.25">
      <c r="A258" s="28"/>
      <c r="B258" s="17"/>
      <c r="C258" s="17"/>
      <c r="D258" s="17"/>
      <c r="E258" s="170"/>
      <c r="F258" s="17">
        <f t="shared" si="76"/>
        <v>0</v>
      </c>
      <c r="G258" s="17"/>
      <c r="H258" s="18"/>
      <c r="I258" s="18">
        <f t="shared" si="70"/>
        <v>0</v>
      </c>
      <c r="J258" s="17"/>
      <c r="K258" s="17"/>
      <c r="L258" s="170">
        <f t="shared" si="71"/>
        <v>0</v>
      </c>
      <c r="M258" s="17">
        <f t="shared" si="77"/>
        <v>0</v>
      </c>
      <c r="N258" s="115"/>
    </row>
    <row r="259" spans="1:17" s="4" customFormat="1" ht="15" hidden="1" x14ac:dyDescent="0.25">
      <c r="A259" s="28"/>
      <c r="B259" s="17"/>
      <c r="C259" s="17"/>
      <c r="D259" s="17"/>
      <c r="E259" s="170"/>
      <c r="F259" s="17">
        <f t="shared" si="76"/>
        <v>0</v>
      </c>
      <c r="G259" s="17"/>
      <c r="H259" s="18"/>
      <c r="I259" s="18">
        <f t="shared" si="70"/>
        <v>0</v>
      </c>
      <c r="J259" s="17"/>
      <c r="K259" s="17"/>
      <c r="L259" s="170">
        <f t="shared" si="71"/>
        <v>0</v>
      </c>
      <c r="M259" s="17">
        <f t="shared" si="77"/>
        <v>0</v>
      </c>
      <c r="N259" s="115"/>
    </row>
    <row r="260" spans="1:17" s="4" customFormat="1" ht="15" hidden="1" x14ac:dyDescent="0.25">
      <c r="A260" s="28"/>
      <c r="B260" s="17"/>
      <c r="C260" s="17"/>
      <c r="D260" s="17"/>
      <c r="E260" s="170"/>
      <c r="F260" s="17">
        <f t="shared" si="76"/>
        <v>0</v>
      </c>
      <c r="G260" s="17"/>
      <c r="H260" s="18"/>
      <c r="I260" s="18">
        <f t="shared" si="70"/>
        <v>0</v>
      </c>
      <c r="J260" s="17"/>
      <c r="K260" s="17"/>
      <c r="L260" s="170">
        <f t="shared" si="71"/>
        <v>0</v>
      </c>
      <c r="M260" s="17">
        <f t="shared" si="77"/>
        <v>0</v>
      </c>
      <c r="N260" s="115"/>
    </row>
    <row r="261" spans="1:17" s="4" customFormat="1" ht="15" hidden="1" x14ac:dyDescent="0.25">
      <c r="A261" s="28"/>
      <c r="B261" s="17"/>
      <c r="C261" s="17"/>
      <c r="D261" s="17"/>
      <c r="E261" s="170"/>
      <c r="F261" s="17">
        <f t="shared" si="76"/>
        <v>0</v>
      </c>
      <c r="G261" s="17"/>
      <c r="H261" s="18"/>
      <c r="I261" s="18">
        <f t="shared" si="70"/>
        <v>0</v>
      </c>
      <c r="J261" s="17"/>
      <c r="K261" s="17"/>
      <c r="L261" s="170">
        <f t="shared" si="71"/>
        <v>0</v>
      </c>
      <c r="M261" s="17">
        <f t="shared" si="77"/>
        <v>0</v>
      </c>
      <c r="N261" s="115"/>
    </row>
    <row r="262" spans="1:17" s="4" customFormat="1" ht="15" hidden="1" x14ac:dyDescent="0.25">
      <c r="A262" s="28"/>
      <c r="B262" s="17"/>
      <c r="C262" s="17"/>
      <c r="D262" s="17"/>
      <c r="E262" s="170"/>
      <c r="F262" s="17">
        <f t="shared" si="76"/>
        <v>0</v>
      </c>
      <c r="G262" s="17"/>
      <c r="H262" s="18"/>
      <c r="I262" s="18">
        <f t="shared" si="70"/>
        <v>0</v>
      </c>
      <c r="J262" s="17"/>
      <c r="K262" s="17"/>
      <c r="L262" s="170">
        <f t="shared" si="71"/>
        <v>0</v>
      </c>
      <c r="M262" s="17">
        <f t="shared" si="77"/>
        <v>0</v>
      </c>
      <c r="N262" s="115"/>
    </row>
    <row r="263" spans="1:17" s="4" customFormat="1" ht="15" hidden="1" x14ac:dyDescent="0.25">
      <c r="A263" s="28"/>
      <c r="B263" s="17"/>
      <c r="C263" s="17"/>
      <c r="D263" s="17"/>
      <c r="E263" s="170"/>
      <c r="F263" s="17">
        <f t="shared" si="76"/>
        <v>0</v>
      </c>
      <c r="G263" s="17"/>
      <c r="H263" s="18"/>
      <c r="I263" s="18">
        <f t="shared" si="70"/>
        <v>0</v>
      </c>
      <c r="J263" s="17"/>
      <c r="K263" s="17"/>
      <c r="L263" s="170">
        <f t="shared" si="71"/>
        <v>0</v>
      </c>
      <c r="M263" s="17">
        <f t="shared" si="77"/>
        <v>0</v>
      </c>
      <c r="N263" s="115"/>
    </row>
    <row r="264" spans="1:17" s="4" customFormat="1" ht="15" hidden="1" x14ac:dyDescent="0.25">
      <c r="A264" s="28"/>
      <c r="B264" s="17"/>
      <c r="C264" s="17"/>
      <c r="D264" s="17"/>
      <c r="E264" s="170"/>
      <c r="F264" s="17">
        <f t="shared" si="76"/>
        <v>0</v>
      </c>
      <c r="G264" s="17"/>
      <c r="H264" s="18"/>
      <c r="I264" s="18">
        <f t="shared" si="70"/>
        <v>0</v>
      </c>
      <c r="J264" s="17"/>
      <c r="K264" s="17"/>
      <c r="L264" s="170">
        <f t="shared" si="71"/>
        <v>0</v>
      </c>
      <c r="M264" s="17">
        <f t="shared" si="77"/>
        <v>0</v>
      </c>
      <c r="N264" s="115"/>
    </row>
    <row r="265" spans="1:17" s="4" customFormat="1" ht="15" hidden="1" x14ac:dyDescent="0.25">
      <c r="A265" s="28"/>
      <c r="B265" s="17"/>
      <c r="C265" s="17"/>
      <c r="D265" s="17"/>
      <c r="E265" s="170"/>
      <c r="F265" s="17">
        <f t="shared" si="76"/>
        <v>0</v>
      </c>
      <c r="G265" s="17"/>
      <c r="H265" s="18"/>
      <c r="I265" s="18">
        <f t="shared" si="70"/>
        <v>0</v>
      </c>
      <c r="J265" s="17"/>
      <c r="K265" s="17"/>
      <c r="L265" s="170">
        <f t="shared" si="71"/>
        <v>0</v>
      </c>
      <c r="M265" s="17">
        <f t="shared" si="77"/>
        <v>0</v>
      </c>
      <c r="N265" s="115"/>
    </row>
    <row r="266" spans="1:17" s="4" customFormat="1" ht="15" hidden="1" x14ac:dyDescent="0.25">
      <c r="A266" s="28"/>
      <c r="B266" s="17"/>
      <c r="C266" s="17"/>
      <c r="D266" s="17"/>
      <c r="E266" s="170"/>
      <c r="F266" s="17">
        <f t="shared" si="76"/>
        <v>0</v>
      </c>
      <c r="G266" s="17"/>
      <c r="H266" s="18"/>
      <c r="I266" s="18">
        <f t="shared" si="70"/>
        <v>0</v>
      </c>
      <c r="J266" s="17"/>
      <c r="K266" s="17"/>
      <c r="L266" s="170">
        <f t="shared" si="71"/>
        <v>0</v>
      </c>
      <c r="M266" s="17">
        <f t="shared" si="77"/>
        <v>0</v>
      </c>
      <c r="N266" s="115"/>
    </row>
    <row r="267" spans="1:17" s="4" customFormat="1" ht="38.25" hidden="1" x14ac:dyDescent="0.25">
      <c r="A267" s="28" t="s">
        <v>116</v>
      </c>
      <c r="B267" s="17"/>
      <c r="C267" s="17"/>
      <c r="D267" s="17"/>
      <c r="E267" s="170"/>
      <c r="F267" s="17">
        <f t="shared" si="76"/>
        <v>0</v>
      </c>
      <c r="G267" s="17"/>
      <c r="H267" s="18"/>
      <c r="I267" s="18">
        <f t="shared" si="70"/>
        <v>0</v>
      </c>
      <c r="J267" s="17"/>
      <c r="K267" s="17"/>
      <c r="L267" s="170">
        <f t="shared" si="71"/>
        <v>0</v>
      </c>
      <c r="M267" s="17">
        <f t="shared" si="77"/>
        <v>0</v>
      </c>
      <c r="N267" s="115"/>
    </row>
    <row r="268" spans="1:17" s="4" customFormat="1" ht="25.5" hidden="1" x14ac:dyDescent="0.25">
      <c r="A268" s="31" t="s">
        <v>47</v>
      </c>
      <c r="B268" s="17"/>
      <c r="C268" s="17"/>
      <c r="D268" s="17"/>
      <c r="E268" s="170"/>
      <c r="F268" s="17">
        <f t="shared" si="76"/>
        <v>0</v>
      </c>
      <c r="G268" s="17"/>
      <c r="H268" s="18"/>
      <c r="I268" s="18">
        <f t="shared" si="70"/>
        <v>0</v>
      </c>
      <c r="J268" s="17"/>
      <c r="K268" s="17"/>
      <c r="L268" s="170">
        <f t="shared" si="71"/>
        <v>0</v>
      </c>
      <c r="M268" s="17">
        <f t="shared" si="77"/>
        <v>0</v>
      </c>
      <c r="N268" s="115"/>
    </row>
    <row r="269" spans="1:17" s="4" customFormat="1" ht="51" hidden="1" x14ac:dyDescent="0.25">
      <c r="A269" s="28" t="s">
        <v>117</v>
      </c>
      <c r="B269" s="17"/>
      <c r="C269" s="17"/>
      <c r="D269" s="17"/>
      <c r="E269" s="170"/>
      <c r="F269" s="17">
        <f t="shared" si="76"/>
        <v>0</v>
      </c>
      <c r="G269" s="17"/>
      <c r="H269" s="18"/>
      <c r="I269" s="18">
        <f t="shared" si="70"/>
        <v>0</v>
      </c>
      <c r="J269" s="17"/>
      <c r="K269" s="17"/>
      <c r="L269" s="170">
        <f t="shared" si="71"/>
        <v>0</v>
      </c>
      <c r="M269" s="17">
        <f t="shared" si="77"/>
        <v>0</v>
      </c>
      <c r="N269" s="115"/>
    </row>
    <row r="270" spans="1:17" s="4" customFormat="1" ht="25.5" hidden="1" x14ac:dyDescent="0.25">
      <c r="A270" s="31" t="s">
        <v>47</v>
      </c>
      <c r="B270" s="17"/>
      <c r="C270" s="17"/>
      <c r="D270" s="17"/>
      <c r="E270" s="170"/>
      <c r="F270" s="17">
        <f t="shared" si="76"/>
        <v>0</v>
      </c>
      <c r="G270" s="17"/>
      <c r="H270" s="18"/>
      <c r="I270" s="18">
        <f t="shared" si="70"/>
        <v>0</v>
      </c>
      <c r="J270" s="17"/>
      <c r="K270" s="17"/>
      <c r="L270" s="170">
        <f t="shared" si="71"/>
        <v>0</v>
      </c>
      <c r="M270" s="17">
        <f t="shared" si="77"/>
        <v>0</v>
      </c>
      <c r="N270" s="115"/>
    </row>
    <row r="271" spans="1:17" s="4" customFormat="1" ht="63.75" hidden="1" customHeight="1" x14ac:dyDescent="0.25">
      <c r="A271" s="28" t="s">
        <v>118</v>
      </c>
      <c r="B271" s="17"/>
      <c r="C271" s="17"/>
      <c r="D271" s="17"/>
      <c r="E271" s="170"/>
      <c r="F271" s="17">
        <f t="shared" si="76"/>
        <v>0</v>
      </c>
      <c r="G271" s="17"/>
      <c r="H271" s="18"/>
      <c r="I271" s="18">
        <f t="shared" si="70"/>
        <v>0</v>
      </c>
      <c r="J271" s="17"/>
      <c r="K271" s="17"/>
      <c r="L271" s="170">
        <f t="shared" si="71"/>
        <v>0</v>
      </c>
      <c r="M271" s="17">
        <f t="shared" si="77"/>
        <v>0</v>
      </c>
      <c r="N271" s="115"/>
    </row>
    <row r="272" spans="1:17" s="4" customFormat="1" ht="25.5" hidden="1" x14ac:dyDescent="0.25">
      <c r="A272" s="31" t="s">
        <v>47</v>
      </c>
      <c r="B272" s="17"/>
      <c r="C272" s="17"/>
      <c r="D272" s="17"/>
      <c r="E272" s="170"/>
      <c r="F272" s="17">
        <f t="shared" si="76"/>
        <v>0</v>
      </c>
      <c r="G272" s="17"/>
      <c r="H272" s="18"/>
      <c r="I272" s="18">
        <f t="shared" si="70"/>
        <v>0</v>
      </c>
      <c r="J272" s="17"/>
      <c r="K272" s="17"/>
      <c r="L272" s="170">
        <f t="shared" si="71"/>
        <v>0</v>
      </c>
      <c r="M272" s="17">
        <f t="shared" si="77"/>
        <v>0</v>
      </c>
      <c r="N272" s="115"/>
      <c r="O272" s="38"/>
      <c r="P272" s="38"/>
      <c r="Q272" s="38"/>
    </row>
    <row r="273" spans="1:504" ht="25.5" hidden="1" x14ac:dyDescent="0.25">
      <c r="A273" s="28" t="s">
        <v>119</v>
      </c>
      <c r="B273" s="32"/>
      <c r="C273" s="32"/>
      <c r="D273" s="32"/>
      <c r="E273" s="194"/>
      <c r="F273" s="32">
        <f t="shared" si="76"/>
        <v>0</v>
      </c>
      <c r="G273" s="32"/>
      <c r="H273" s="18"/>
      <c r="I273" s="18">
        <f t="shared" si="70"/>
        <v>0</v>
      </c>
      <c r="J273" s="32"/>
      <c r="K273" s="32"/>
      <c r="L273" s="170">
        <f t="shared" si="71"/>
        <v>0</v>
      </c>
      <c r="M273" s="32">
        <f t="shared" si="77"/>
        <v>0</v>
      </c>
      <c r="N273" s="115"/>
      <c r="O273" s="38"/>
      <c r="P273" s="38"/>
      <c r="Q273" s="38"/>
    </row>
    <row r="274" spans="1:504" ht="25.5" hidden="1" x14ac:dyDescent="0.25">
      <c r="A274" s="31" t="s">
        <v>47</v>
      </c>
      <c r="B274" s="32"/>
      <c r="C274" s="32"/>
      <c r="D274" s="32"/>
      <c r="E274" s="170"/>
      <c r="F274" s="32">
        <f t="shared" si="76"/>
        <v>0</v>
      </c>
      <c r="G274" s="32"/>
      <c r="H274" s="18"/>
      <c r="I274" s="18">
        <f t="shared" si="70"/>
        <v>0</v>
      </c>
      <c r="J274" s="32"/>
      <c r="K274" s="32"/>
      <c r="L274" s="170">
        <f t="shared" si="71"/>
        <v>0</v>
      </c>
      <c r="M274" s="32">
        <f t="shared" si="77"/>
        <v>0</v>
      </c>
      <c r="N274" s="115"/>
      <c r="O274" s="38"/>
      <c r="P274" s="38"/>
      <c r="Q274" s="38"/>
    </row>
    <row r="275" spans="1:504" s="38" customFormat="1" ht="15" hidden="1" x14ac:dyDescent="0.25">
      <c r="A275" s="28" t="s">
        <v>120</v>
      </c>
      <c r="B275" s="17"/>
      <c r="C275" s="17"/>
      <c r="D275" s="17"/>
      <c r="E275" s="170"/>
      <c r="F275" s="17">
        <f t="shared" si="76"/>
        <v>0</v>
      </c>
      <c r="G275" s="17"/>
      <c r="H275" s="18"/>
      <c r="I275" s="18">
        <f t="shared" si="70"/>
        <v>0</v>
      </c>
      <c r="J275" s="17"/>
      <c r="K275" s="17"/>
      <c r="L275" s="170">
        <f t="shared" si="71"/>
        <v>0</v>
      </c>
      <c r="M275" s="17">
        <f t="shared" si="77"/>
        <v>0</v>
      </c>
      <c r="N275" s="115"/>
    </row>
    <row r="276" spans="1:504" s="38" customFormat="1" ht="25.5" hidden="1" x14ac:dyDescent="0.25">
      <c r="A276" s="31" t="s">
        <v>47</v>
      </c>
      <c r="B276" s="17"/>
      <c r="C276" s="17"/>
      <c r="D276" s="17"/>
      <c r="E276" s="170"/>
      <c r="F276" s="17">
        <f t="shared" si="76"/>
        <v>0</v>
      </c>
      <c r="G276" s="17"/>
      <c r="H276" s="18"/>
      <c r="I276" s="18">
        <f t="shared" si="70"/>
        <v>0</v>
      </c>
      <c r="J276" s="17"/>
      <c r="K276" s="17"/>
      <c r="L276" s="170">
        <f t="shared" si="71"/>
        <v>0</v>
      </c>
      <c r="M276" s="17">
        <f t="shared" si="77"/>
        <v>0</v>
      </c>
      <c r="N276" s="115"/>
    </row>
    <row r="277" spans="1:504" s="38" customFormat="1" ht="63.75" hidden="1" x14ac:dyDescent="0.25">
      <c r="A277" s="28" t="s">
        <v>121</v>
      </c>
      <c r="B277" s="17"/>
      <c r="C277" s="17"/>
      <c r="D277" s="17"/>
      <c r="E277" s="170"/>
      <c r="F277" s="17">
        <f t="shared" si="76"/>
        <v>0</v>
      </c>
      <c r="G277" s="17"/>
      <c r="H277" s="18"/>
      <c r="I277" s="18">
        <f t="shared" si="70"/>
        <v>0</v>
      </c>
      <c r="J277" s="17"/>
      <c r="K277" s="17"/>
      <c r="L277" s="170">
        <f t="shared" si="71"/>
        <v>0</v>
      </c>
      <c r="M277" s="17">
        <f t="shared" si="77"/>
        <v>0</v>
      </c>
      <c r="N277" s="115"/>
    </row>
    <row r="278" spans="1:504" s="38" customFormat="1" ht="51" hidden="1" x14ac:dyDescent="0.25">
      <c r="A278" s="28" t="s">
        <v>122</v>
      </c>
      <c r="B278" s="17"/>
      <c r="C278" s="17"/>
      <c r="D278" s="17"/>
      <c r="E278" s="170"/>
      <c r="F278" s="17">
        <f t="shared" si="76"/>
        <v>0</v>
      </c>
      <c r="G278" s="17"/>
      <c r="H278" s="18"/>
      <c r="I278" s="18">
        <f t="shared" ref="I278:I341" si="78">J278+K278</f>
        <v>0</v>
      </c>
      <c r="J278" s="17"/>
      <c r="K278" s="17"/>
      <c r="L278" s="170">
        <f t="shared" ref="L278:L281" si="79">I278+F278</f>
        <v>0</v>
      </c>
      <c r="M278" s="17">
        <f t="shared" si="77"/>
        <v>0</v>
      </c>
      <c r="N278" s="115"/>
    </row>
    <row r="279" spans="1:504" s="38" customFormat="1" ht="15" hidden="1" x14ac:dyDescent="0.25">
      <c r="A279" s="28" t="s">
        <v>123</v>
      </c>
      <c r="B279" s="32"/>
      <c r="C279" s="32"/>
      <c r="D279" s="32"/>
      <c r="E279" s="194"/>
      <c r="F279" s="32">
        <f t="shared" si="76"/>
        <v>0</v>
      </c>
      <c r="G279" s="32"/>
      <c r="H279" s="18"/>
      <c r="I279" s="18">
        <f t="shared" si="78"/>
        <v>0</v>
      </c>
      <c r="J279" s="32"/>
      <c r="K279" s="32"/>
      <c r="L279" s="170">
        <f t="shared" si="79"/>
        <v>0</v>
      </c>
      <c r="M279" s="32">
        <f t="shared" si="77"/>
        <v>0</v>
      </c>
      <c r="N279" s="115"/>
    </row>
    <row r="280" spans="1:504" s="38" customFormat="1" ht="0.75" hidden="1" customHeight="1" x14ac:dyDescent="0.25">
      <c r="A280" s="31" t="s">
        <v>47</v>
      </c>
      <c r="B280" s="32"/>
      <c r="C280" s="32"/>
      <c r="D280" s="32"/>
      <c r="E280" s="194"/>
      <c r="F280" s="32">
        <f t="shared" si="76"/>
        <v>0</v>
      </c>
      <c r="G280" s="32"/>
      <c r="H280" s="18"/>
      <c r="I280" s="18">
        <f t="shared" si="78"/>
        <v>0</v>
      </c>
      <c r="J280" s="32"/>
      <c r="K280" s="32"/>
      <c r="L280" s="170">
        <f t="shared" si="79"/>
        <v>0</v>
      </c>
      <c r="M280" s="32">
        <f t="shared" si="77"/>
        <v>0</v>
      </c>
      <c r="N280" s="115"/>
    </row>
    <row r="281" spans="1:504" s="39" customFormat="1" ht="65.25" customHeight="1" x14ac:dyDescent="0.25">
      <c r="A281" s="28" t="s">
        <v>124</v>
      </c>
      <c r="B281" s="32">
        <v>3677128.35</v>
      </c>
      <c r="C281" s="32">
        <v>3465185</v>
      </c>
      <c r="D281" s="32">
        <v>3793827.37</v>
      </c>
      <c r="E281" s="194">
        <v>30000</v>
      </c>
      <c r="F281" s="32">
        <f t="shared" si="76"/>
        <v>0</v>
      </c>
      <c r="G281" s="32"/>
      <c r="H281" s="18"/>
      <c r="I281" s="18">
        <f t="shared" si="78"/>
        <v>0</v>
      </c>
      <c r="J281" s="32"/>
      <c r="K281" s="32"/>
      <c r="L281" s="170">
        <f t="shared" si="79"/>
        <v>0</v>
      </c>
      <c r="M281" s="32">
        <f>D281+L281</f>
        <v>3793827.37</v>
      </c>
      <c r="N281" s="236"/>
      <c r="O281" s="38"/>
      <c r="P281" s="38"/>
      <c r="Q281" s="38"/>
      <c r="R281" s="38"/>
      <c r="S281" s="38"/>
      <c r="T281" s="38"/>
      <c r="U281" s="38"/>
      <c r="V281" s="38"/>
      <c r="W281" s="38"/>
      <c r="X281" s="38"/>
      <c r="Y281" s="38"/>
      <c r="Z281" s="38"/>
      <c r="AA281" s="38"/>
      <c r="AB281" s="38"/>
      <c r="AC281" s="38"/>
      <c r="AD281" s="38"/>
      <c r="AE281" s="38"/>
      <c r="AF281" s="38"/>
      <c r="AG281" s="38"/>
      <c r="AH281" s="38"/>
      <c r="AI281" s="38"/>
      <c r="AJ281" s="38"/>
      <c r="AK281" s="38"/>
      <c r="AL281" s="38"/>
      <c r="AM281" s="38"/>
      <c r="AN281" s="38"/>
      <c r="AO281" s="38"/>
      <c r="AP281" s="38"/>
      <c r="AQ281" s="38"/>
      <c r="AR281" s="38"/>
      <c r="AS281" s="38"/>
      <c r="AT281" s="38"/>
      <c r="AU281" s="38"/>
      <c r="AV281" s="38"/>
      <c r="AW281" s="38"/>
      <c r="AX281" s="38"/>
      <c r="AY281" s="38"/>
      <c r="AZ281" s="38"/>
      <c r="BA281" s="38"/>
      <c r="BB281" s="38"/>
      <c r="BC281" s="38"/>
      <c r="BD281" s="38"/>
      <c r="BE281" s="38"/>
      <c r="BF281" s="38"/>
      <c r="BG281" s="38"/>
      <c r="BH281" s="38"/>
      <c r="BI281" s="38"/>
      <c r="BJ281" s="38"/>
      <c r="BK281" s="38"/>
      <c r="BL281" s="38"/>
      <c r="BM281" s="38"/>
      <c r="BN281" s="38"/>
      <c r="BO281" s="38"/>
      <c r="BP281" s="38"/>
      <c r="BQ281" s="38"/>
      <c r="BR281" s="38"/>
      <c r="BS281" s="38"/>
      <c r="BT281" s="38"/>
      <c r="BU281" s="38"/>
      <c r="BV281" s="38"/>
      <c r="BW281" s="38"/>
      <c r="BX281" s="38"/>
      <c r="BY281" s="38"/>
      <c r="BZ281" s="38"/>
      <c r="CA281" s="38"/>
      <c r="CB281" s="38"/>
      <c r="CC281" s="38"/>
      <c r="CD281" s="38"/>
      <c r="CE281" s="38"/>
      <c r="CF281" s="38"/>
      <c r="CG281" s="38"/>
      <c r="CH281" s="38"/>
      <c r="CI281" s="38"/>
      <c r="CJ281" s="38"/>
      <c r="CK281" s="38"/>
      <c r="CL281" s="38"/>
      <c r="CM281" s="38"/>
      <c r="CN281" s="38"/>
      <c r="CO281" s="38"/>
      <c r="CP281" s="38"/>
      <c r="CQ281" s="38"/>
      <c r="CR281" s="38"/>
      <c r="CS281" s="38"/>
      <c r="CT281" s="38"/>
      <c r="CU281" s="38"/>
      <c r="CV281" s="38"/>
      <c r="CW281" s="38"/>
      <c r="CX281" s="38"/>
      <c r="CY281" s="38"/>
      <c r="CZ281" s="38"/>
      <c r="DA281" s="38"/>
      <c r="DB281" s="38"/>
      <c r="DC281" s="38"/>
      <c r="DD281" s="38"/>
      <c r="DE281" s="38"/>
      <c r="DF281" s="38"/>
      <c r="DG281" s="38"/>
      <c r="DH281" s="38"/>
      <c r="DI281" s="38"/>
      <c r="DJ281" s="38"/>
      <c r="DK281" s="38"/>
      <c r="DL281" s="38"/>
      <c r="DM281" s="38"/>
      <c r="DN281" s="38"/>
      <c r="DO281" s="38"/>
      <c r="DP281" s="38"/>
      <c r="DQ281" s="38"/>
      <c r="DR281" s="38"/>
      <c r="DS281" s="38"/>
      <c r="DT281" s="38"/>
      <c r="DU281" s="38"/>
      <c r="DV281" s="38"/>
      <c r="DW281" s="38"/>
      <c r="DX281" s="38"/>
      <c r="DY281" s="38"/>
      <c r="DZ281" s="38"/>
      <c r="EA281" s="38"/>
      <c r="EB281" s="38"/>
      <c r="EC281" s="38"/>
      <c r="ED281" s="38"/>
      <c r="EE281" s="38"/>
      <c r="EF281" s="38"/>
      <c r="EG281" s="38"/>
      <c r="EH281" s="38"/>
      <c r="EI281" s="38"/>
      <c r="EJ281" s="38"/>
      <c r="EK281" s="38"/>
      <c r="EL281" s="38"/>
      <c r="EM281" s="38"/>
      <c r="EN281" s="38"/>
      <c r="EO281" s="38"/>
      <c r="EP281" s="38"/>
      <c r="EQ281" s="38"/>
      <c r="ER281" s="38"/>
      <c r="ES281" s="38"/>
      <c r="ET281" s="38"/>
      <c r="EU281" s="38"/>
      <c r="EV281" s="38"/>
      <c r="EW281" s="38"/>
      <c r="EX281" s="38"/>
      <c r="EY281" s="38"/>
      <c r="EZ281" s="38"/>
      <c r="FA281" s="38"/>
      <c r="FB281" s="38"/>
      <c r="FC281" s="38"/>
      <c r="FD281" s="38"/>
      <c r="FE281" s="38"/>
      <c r="FF281" s="38"/>
      <c r="FG281" s="38"/>
      <c r="FH281" s="38"/>
      <c r="FI281" s="38"/>
      <c r="FJ281" s="38"/>
      <c r="FK281" s="38"/>
      <c r="FL281" s="38"/>
      <c r="FM281" s="38"/>
      <c r="FN281" s="38"/>
      <c r="FO281" s="38"/>
      <c r="FP281" s="38"/>
      <c r="FQ281" s="38"/>
      <c r="FR281" s="38"/>
      <c r="FS281" s="38"/>
      <c r="FT281" s="38"/>
      <c r="FU281" s="38"/>
      <c r="FV281" s="38"/>
      <c r="FW281" s="38"/>
      <c r="FX281" s="38"/>
      <c r="FY281" s="38"/>
      <c r="FZ281" s="38"/>
      <c r="GA281" s="38"/>
      <c r="GB281" s="38"/>
      <c r="GC281" s="38"/>
      <c r="GD281" s="38"/>
      <c r="GE281" s="38"/>
      <c r="GF281" s="38"/>
      <c r="GG281" s="38"/>
      <c r="GH281" s="38"/>
      <c r="GI281" s="38"/>
      <c r="GJ281" s="38"/>
      <c r="GK281" s="38"/>
      <c r="GL281" s="38"/>
      <c r="GM281" s="38"/>
      <c r="GN281" s="38"/>
      <c r="GO281" s="38"/>
      <c r="GP281" s="38"/>
      <c r="GQ281" s="38"/>
      <c r="GR281" s="38"/>
      <c r="GS281" s="38"/>
      <c r="GT281" s="38"/>
      <c r="GU281" s="38"/>
      <c r="GV281" s="38"/>
      <c r="GW281" s="38"/>
      <c r="GX281" s="38"/>
      <c r="GY281" s="38"/>
      <c r="GZ281" s="38"/>
      <c r="HA281" s="38"/>
      <c r="HB281" s="38"/>
      <c r="HC281" s="38"/>
      <c r="HD281" s="38"/>
      <c r="HE281" s="38"/>
      <c r="HF281" s="38"/>
      <c r="HG281" s="38"/>
      <c r="HH281" s="38"/>
      <c r="HI281" s="38"/>
      <c r="HJ281" s="38"/>
      <c r="HK281" s="38"/>
      <c r="HL281" s="38"/>
      <c r="HM281" s="38"/>
      <c r="HN281" s="38"/>
      <c r="HO281" s="38"/>
      <c r="HP281" s="38"/>
      <c r="HQ281" s="38"/>
      <c r="HR281" s="38"/>
      <c r="HS281" s="38"/>
      <c r="HT281" s="38"/>
      <c r="HU281" s="38"/>
      <c r="HV281" s="38"/>
      <c r="HW281" s="38"/>
      <c r="HX281" s="38"/>
      <c r="HY281" s="38"/>
      <c r="HZ281" s="38"/>
      <c r="IA281" s="38"/>
      <c r="IB281" s="38"/>
      <c r="IC281" s="38"/>
      <c r="ID281" s="38"/>
      <c r="IE281" s="38"/>
      <c r="IF281" s="38"/>
      <c r="IG281" s="38"/>
      <c r="IH281" s="38"/>
      <c r="II281" s="38"/>
      <c r="IJ281" s="38"/>
      <c r="IK281" s="38"/>
      <c r="IL281" s="38"/>
      <c r="IM281" s="38"/>
      <c r="IN281" s="38"/>
      <c r="IO281" s="38"/>
      <c r="IP281" s="38"/>
      <c r="IQ281" s="38"/>
      <c r="IR281" s="38"/>
      <c r="IS281" s="38"/>
      <c r="IT281" s="38"/>
      <c r="IU281" s="38"/>
      <c r="IV281" s="38"/>
      <c r="IW281" s="38"/>
      <c r="IX281" s="38"/>
      <c r="IY281" s="38"/>
      <c r="IZ281" s="38"/>
      <c r="JA281" s="38"/>
      <c r="JB281" s="38"/>
      <c r="JC281" s="38"/>
      <c r="JD281" s="38"/>
      <c r="JE281" s="38"/>
      <c r="JF281" s="38"/>
      <c r="JG281" s="38"/>
      <c r="JH281" s="38"/>
      <c r="JI281" s="38"/>
      <c r="JJ281" s="38"/>
      <c r="JK281" s="38"/>
      <c r="JL281" s="38"/>
      <c r="JM281" s="38"/>
      <c r="JN281" s="38"/>
      <c r="JO281" s="38"/>
      <c r="JP281" s="38"/>
      <c r="JQ281" s="38"/>
      <c r="JR281" s="38"/>
      <c r="JS281" s="38"/>
      <c r="JT281" s="38"/>
      <c r="JU281" s="38"/>
      <c r="JV281" s="38"/>
      <c r="JW281" s="38"/>
      <c r="JX281" s="38"/>
      <c r="JY281" s="38"/>
      <c r="JZ281" s="38"/>
      <c r="KA281" s="38"/>
      <c r="KB281" s="38"/>
      <c r="KC281" s="38"/>
      <c r="KD281" s="38"/>
      <c r="KE281" s="38"/>
      <c r="KF281" s="38"/>
      <c r="KG281" s="38"/>
      <c r="KH281" s="38"/>
      <c r="KI281" s="38"/>
      <c r="KJ281" s="38"/>
      <c r="KK281" s="38"/>
      <c r="KL281" s="38"/>
      <c r="KM281" s="38"/>
      <c r="KN281" s="38"/>
      <c r="KO281" s="38"/>
      <c r="KP281" s="38"/>
      <c r="KQ281" s="38"/>
      <c r="KR281" s="38"/>
      <c r="KS281" s="38"/>
      <c r="KT281" s="38"/>
      <c r="KU281" s="38"/>
      <c r="KV281" s="38"/>
      <c r="KW281" s="38"/>
      <c r="KX281" s="38"/>
      <c r="KY281" s="38"/>
      <c r="KZ281" s="38"/>
      <c r="LA281" s="38"/>
      <c r="LB281" s="38"/>
      <c r="LC281" s="38"/>
      <c r="LD281" s="38"/>
      <c r="LE281" s="38"/>
      <c r="LF281" s="38"/>
      <c r="LG281" s="38"/>
      <c r="LH281" s="38"/>
      <c r="LI281" s="38"/>
      <c r="LJ281" s="38"/>
      <c r="LK281" s="38"/>
      <c r="LL281" s="38"/>
      <c r="LM281" s="38"/>
      <c r="LN281" s="38"/>
      <c r="LO281" s="38"/>
      <c r="LP281" s="38"/>
      <c r="LQ281" s="38"/>
      <c r="LR281" s="38"/>
      <c r="LS281" s="38"/>
      <c r="LT281" s="38"/>
      <c r="LU281" s="38"/>
      <c r="LV281" s="38"/>
      <c r="LW281" s="38"/>
      <c r="LX281" s="38"/>
      <c r="LY281" s="38"/>
      <c r="LZ281" s="38"/>
      <c r="MA281" s="38"/>
      <c r="MB281" s="38"/>
      <c r="MC281" s="38"/>
      <c r="MD281" s="38"/>
      <c r="ME281" s="38"/>
      <c r="MF281" s="38"/>
      <c r="MG281" s="38"/>
      <c r="MH281" s="38"/>
      <c r="MI281" s="38"/>
      <c r="MJ281" s="38"/>
      <c r="MK281" s="38"/>
      <c r="ML281" s="38"/>
      <c r="MM281" s="38"/>
      <c r="MN281" s="38"/>
      <c r="MO281" s="38"/>
      <c r="MP281" s="38"/>
      <c r="MQ281" s="38"/>
      <c r="MR281" s="38"/>
      <c r="MS281" s="38"/>
      <c r="MT281" s="38"/>
      <c r="MU281" s="38"/>
      <c r="MV281" s="38"/>
      <c r="MW281" s="38"/>
      <c r="MX281" s="38"/>
      <c r="MY281" s="38"/>
      <c r="MZ281" s="38"/>
      <c r="NA281" s="38"/>
      <c r="NB281" s="38"/>
      <c r="NC281" s="38"/>
      <c r="ND281" s="38"/>
      <c r="NE281" s="38"/>
      <c r="NF281" s="38"/>
      <c r="NG281" s="38"/>
      <c r="NH281" s="38"/>
      <c r="NI281" s="38"/>
      <c r="NJ281" s="38"/>
      <c r="NK281" s="38"/>
      <c r="NL281" s="38"/>
      <c r="NM281" s="38"/>
      <c r="NN281" s="38"/>
      <c r="NO281" s="38"/>
      <c r="NP281" s="38"/>
      <c r="NQ281" s="38"/>
      <c r="NR281" s="38"/>
      <c r="NS281" s="38"/>
      <c r="NT281" s="38"/>
      <c r="NU281" s="38"/>
      <c r="NV281" s="38"/>
      <c r="NW281" s="38"/>
      <c r="NX281" s="38"/>
      <c r="NY281" s="38"/>
      <c r="NZ281" s="38"/>
      <c r="OA281" s="38"/>
      <c r="OB281" s="38"/>
      <c r="OC281" s="38"/>
      <c r="OD281" s="38"/>
      <c r="OE281" s="38"/>
      <c r="OF281" s="38"/>
      <c r="OG281" s="38"/>
      <c r="OH281" s="38"/>
      <c r="OI281" s="38"/>
      <c r="OJ281" s="38"/>
      <c r="OK281" s="38"/>
      <c r="OL281" s="38"/>
      <c r="OM281" s="38"/>
      <c r="ON281" s="38"/>
      <c r="OO281" s="38"/>
      <c r="OP281" s="38"/>
      <c r="OQ281" s="38"/>
      <c r="OR281" s="38"/>
      <c r="OS281" s="38"/>
      <c r="OT281" s="38"/>
      <c r="OU281" s="38"/>
      <c r="OV281" s="38"/>
      <c r="OW281" s="38"/>
      <c r="OX281" s="38"/>
      <c r="OY281" s="38"/>
      <c r="OZ281" s="38"/>
      <c r="PA281" s="38"/>
      <c r="PB281" s="38"/>
      <c r="PC281" s="38"/>
      <c r="PD281" s="38"/>
      <c r="PE281" s="38"/>
      <c r="PF281" s="38"/>
      <c r="PG281" s="38"/>
      <c r="PH281" s="38"/>
      <c r="PI281" s="38"/>
      <c r="PJ281" s="38"/>
      <c r="PK281" s="38"/>
      <c r="PL281" s="38"/>
      <c r="PM281" s="38"/>
      <c r="PN281" s="38"/>
      <c r="PO281" s="38"/>
      <c r="PP281" s="38"/>
      <c r="PQ281" s="38"/>
      <c r="PR281" s="38"/>
      <c r="PS281" s="38"/>
      <c r="PT281" s="38"/>
      <c r="PU281" s="38"/>
      <c r="PV281" s="38"/>
      <c r="PW281" s="38"/>
      <c r="PX281" s="38"/>
      <c r="PY281" s="38"/>
      <c r="PZ281" s="38"/>
      <c r="QA281" s="38"/>
      <c r="QB281" s="38"/>
      <c r="QC281" s="38"/>
      <c r="QD281" s="38"/>
      <c r="QE281" s="38"/>
      <c r="QF281" s="38"/>
      <c r="QG281" s="38"/>
      <c r="QH281" s="38"/>
      <c r="QI281" s="38"/>
      <c r="QJ281" s="38"/>
      <c r="QK281" s="38"/>
      <c r="QL281" s="38"/>
      <c r="QM281" s="38"/>
      <c r="QN281" s="38"/>
      <c r="QO281" s="38"/>
      <c r="QP281" s="38"/>
      <c r="QQ281" s="38"/>
      <c r="QR281" s="38"/>
      <c r="QS281" s="38"/>
      <c r="QT281" s="38"/>
      <c r="QU281" s="38"/>
      <c r="QV281" s="38"/>
      <c r="QW281" s="38"/>
      <c r="QX281" s="38"/>
      <c r="QY281" s="38"/>
      <c r="QZ281" s="38"/>
      <c r="RA281" s="38"/>
      <c r="RB281" s="38"/>
      <c r="RC281" s="38"/>
      <c r="RD281" s="38"/>
      <c r="RE281" s="38"/>
      <c r="RF281" s="38"/>
      <c r="RG281" s="38"/>
      <c r="RH281" s="38"/>
      <c r="RI281" s="38"/>
      <c r="RJ281" s="38"/>
      <c r="RK281" s="38"/>
      <c r="RL281" s="38"/>
      <c r="RM281" s="38"/>
      <c r="RN281" s="38"/>
      <c r="RO281" s="38"/>
      <c r="RP281" s="38"/>
      <c r="RQ281" s="38"/>
      <c r="RR281" s="38"/>
      <c r="RS281" s="38"/>
      <c r="RT281" s="38"/>
      <c r="RU281" s="38"/>
      <c r="RV281" s="38"/>
      <c r="RW281" s="38"/>
      <c r="RX281" s="38"/>
      <c r="RY281" s="38"/>
      <c r="RZ281" s="38"/>
      <c r="SA281" s="38"/>
      <c r="SB281" s="38"/>
      <c r="SC281" s="38"/>
      <c r="SD281" s="38"/>
      <c r="SE281" s="38"/>
      <c r="SF281" s="38"/>
      <c r="SG281" s="38"/>
      <c r="SH281" s="38"/>
      <c r="SI281" s="38"/>
      <c r="SJ281" s="38"/>
    </row>
    <row r="282" spans="1:504" s="39" customFormat="1" ht="30" hidden="1" customHeight="1" x14ac:dyDescent="0.25">
      <c r="A282" s="31" t="s">
        <v>47</v>
      </c>
      <c r="B282" s="17"/>
      <c r="C282" s="17"/>
      <c r="D282" s="17"/>
      <c r="E282" s="170"/>
      <c r="F282" s="17">
        <f t="shared" si="76"/>
        <v>0</v>
      </c>
      <c r="G282" s="17"/>
      <c r="H282" s="18"/>
      <c r="I282" s="18">
        <f t="shared" si="78"/>
        <v>0</v>
      </c>
      <c r="J282" s="17"/>
      <c r="K282" s="17"/>
      <c r="L282" s="170">
        <f t="shared" ref="L282:L341" si="80">I282+F282</f>
        <v>0</v>
      </c>
      <c r="M282" s="17">
        <f t="shared" si="77"/>
        <v>0</v>
      </c>
      <c r="N282" s="115"/>
      <c r="O282" s="38"/>
      <c r="P282" s="38"/>
      <c r="Q282" s="38"/>
      <c r="R282" s="38"/>
      <c r="S282" s="38"/>
      <c r="T282" s="38"/>
      <c r="U282" s="38"/>
      <c r="V282" s="38"/>
      <c r="W282" s="38"/>
      <c r="X282" s="38"/>
      <c r="Y282" s="38"/>
      <c r="Z282" s="38"/>
      <c r="AA282" s="38"/>
      <c r="AB282" s="38"/>
      <c r="AC282" s="38"/>
      <c r="AD282" s="38"/>
      <c r="AE282" s="38"/>
      <c r="AF282" s="38"/>
      <c r="AG282" s="38"/>
      <c r="AH282" s="38"/>
      <c r="AI282" s="38"/>
      <c r="AJ282" s="38"/>
      <c r="AK282" s="38"/>
      <c r="AL282" s="38"/>
      <c r="AM282" s="38"/>
      <c r="AN282" s="38"/>
      <c r="AO282" s="38"/>
      <c r="AP282" s="38"/>
      <c r="AQ282" s="38"/>
      <c r="AR282" s="38"/>
      <c r="AS282" s="38"/>
      <c r="AT282" s="38"/>
      <c r="AU282" s="38"/>
      <c r="AV282" s="38"/>
      <c r="AW282" s="38"/>
      <c r="AX282" s="38"/>
      <c r="AY282" s="38"/>
      <c r="AZ282" s="38"/>
      <c r="BA282" s="38"/>
      <c r="BB282" s="38"/>
      <c r="BC282" s="38"/>
      <c r="BD282" s="38"/>
      <c r="BE282" s="38"/>
      <c r="BF282" s="38"/>
      <c r="BG282" s="38"/>
      <c r="BH282" s="38"/>
      <c r="BI282" s="38"/>
      <c r="BJ282" s="38"/>
      <c r="BK282" s="38"/>
      <c r="BL282" s="38"/>
      <c r="BM282" s="38"/>
      <c r="BN282" s="38"/>
      <c r="BO282" s="38"/>
      <c r="BP282" s="38"/>
      <c r="BQ282" s="38"/>
      <c r="BR282" s="38"/>
      <c r="BS282" s="38"/>
      <c r="BT282" s="38"/>
      <c r="BU282" s="38"/>
      <c r="BV282" s="38"/>
      <c r="BW282" s="38"/>
      <c r="BX282" s="38"/>
      <c r="BY282" s="38"/>
      <c r="BZ282" s="38"/>
      <c r="CA282" s="38"/>
      <c r="CB282" s="38"/>
      <c r="CC282" s="38"/>
      <c r="CD282" s="38"/>
      <c r="CE282" s="38"/>
      <c r="CF282" s="38"/>
      <c r="CG282" s="38"/>
      <c r="CH282" s="38"/>
      <c r="CI282" s="38"/>
      <c r="CJ282" s="38"/>
      <c r="CK282" s="38"/>
      <c r="CL282" s="38"/>
      <c r="CM282" s="38"/>
      <c r="CN282" s="38"/>
      <c r="CO282" s="38"/>
      <c r="CP282" s="38"/>
      <c r="CQ282" s="38"/>
      <c r="CR282" s="38"/>
      <c r="CS282" s="38"/>
      <c r="CT282" s="38"/>
      <c r="CU282" s="38"/>
      <c r="CV282" s="38"/>
      <c r="CW282" s="38"/>
      <c r="CX282" s="38"/>
      <c r="CY282" s="38"/>
      <c r="CZ282" s="38"/>
      <c r="DA282" s="38"/>
      <c r="DB282" s="38"/>
      <c r="DC282" s="38"/>
      <c r="DD282" s="38"/>
      <c r="DE282" s="38"/>
      <c r="DF282" s="38"/>
      <c r="DG282" s="38"/>
      <c r="DH282" s="38"/>
      <c r="DI282" s="38"/>
      <c r="DJ282" s="38"/>
      <c r="DK282" s="38"/>
      <c r="DL282" s="38"/>
      <c r="DM282" s="38"/>
      <c r="DN282" s="38"/>
      <c r="DO282" s="38"/>
      <c r="DP282" s="38"/>
      <c r="DQ282" s="38"/>
      <c r="DR282" s="38"/>
      <c r="DS282" s="38"/>
      <c r="DT282" s="38"/>
      <c r="DU282" s="38"/>
      <c r="DV282" s="38"/>
      <c r="DW282" s="38"/>
      <c r="DX282" s="38"/>
      <c r="DY282" s="38"/>
      <c r="DZ282" s="38"/>
      <c r="EA282" s="38"/>
      <c r="EB282" s="38"/>
      <c r="EC282" s="38"/>
      <c r="ED282" s="38"/>
      <c r="EE282" s="38"/>
      <c r="EF282" s="38"/>
      <c r="EG282" s="38"/>
      <c r="EH282" s="38"/>
      <c r="EI282" s="38"/>
      <c r="EJ282" s="38"/>
      <c r="EK282" s="38"/>
      <c r="EL282" s="38"/>
      <c r="EM282" s="38"/>
      <c r="EN282" s="38"/>
      <c r="EO282" s="38"/>
      <c r="EP282" s="38"/>
      <c r="EQ282" s="38"/>
      <c r="ER282" s="38"/>
      <c r="ES282" s="38"/>
      <c r="ET282" s="38"/>
      <c r="EU282" s="38"/>
      <c r="EV282" s="38"/>
      <c r="EW282" s="38"/>
      <c r="EX282" s="38"/>
      <c r="EY282" s="38"/>
      <c r="EZ282" s="38"/>
      <c r="FA282" s="38"/>
      <c r="FB282" s="38"/>
      <c r="FC282" s="38"/>
      <c r="FD282" s="38"/>
      <c r="FE282" s="38"/>
      <c r="FF282" s="38"/>
      <c r="FG282" s="38"/>
      <c r="FH282" s="38"/>
      <c r="FI282" s="38"/>
      <c r="FJ282" s="38"/>
      <c r="FK282" s="38"/>
      <c r="FL282" s="38"/>
      <c r="FM282" s="38"/>
      <c r="FN282" s="38"/>
      <c r="FO282" s="38"/>
      <c r="FP282" s="38"/>
      <c r="FQ282" s="38"/>
      <c r="FR282" s="38"/>
      <c r="FS282" s="38"/>
      <c r="FT282" s="38"/>
      <c r="FU282" s="38"/>
      <c r="FV282" s="38"/>
      <c r="FW282" s="38"/>
      <c r="FX282" s="38"/>
      <c r="FY282" s="38"/>
      <c r="FZ282" s="38"/>
      <c r="GA282" s="38"/>
      <c r="GB282" s="38"/>
      <c r="GC282" s="38"/>
      <c r="GD282" s="38"/>
      <c r="GE282" s="38"/>
      <c r="GF282" s="38"/>
      <c r="GG282" s="38"/>
      <c r="GH282" s="38"/>
      <c r="GI282" s="38"/>
      <c r="GJ282" s="38"/>
      <c r="GK282" s="38"/>
      <c r="GL282" s="38"/>
      <c r="GM282" s="38"/>
      <c r="GN282" s="38"/>
      <c r="GO282" s="38"/>
      <c r="GP282" s="38"/>
      <c r="GQ282" s="38"/>
      <c r="GR282" s="38"/>
      <c r="GS282" s="38"/>
      <c r="GT282" s="38"/>
      <c r="GU282" s="38"/>
      <c r="GV282" s="38"/>
      <c r="GW282" s="38"/>
      <c r="GX282" s="38"/>
      <c r="GY282" s="38"/>
      <c r="GZ282" s="38"/>
      <c r="HA282" s="38"/>
      <c r="HB282" s="38"/>
      <c r="HC282" s="38"/>
      <c r="HD282" s="38"/>
      <c r="HE282" s="38"/>
      <c r="HF282" s="38"/>
      <c r="HG282" s="38"/>
      <c r="HH282" s="38"/>
      <c r="HI282" s="38"/>
      <c r="HJ282" s="38"/>
      <c r="HK282" s="38"/>
      <c r="HL282" s="38"/>
      <c r="HM282" s="38"/>
      <c r="HN282" s="38"/>
      <c r="HO282" s="38"/>
      <c r="HP282" s="38"/>
      <c r="HQ282" s="38"/>
      <c r="HR282" s="38"/>
      <c r="HS282" s="38"/>
      <c r="HT282" s="38"/>
      <c r="HU282" s="38"/>
      <c r="HV282" s="38"/>
      <c r="HW282" s="38"/>
      <c r="HX282" s="38"/>
      <c r="HY282" s="38"/>
      <c r="HZ282" s="38"/>
      <c r="IA282" s="38"/>
      <c r="IB282" s="38"/>
      <c r="IC282" s="38"/>
      <c r="ID282" s="38"/>
      <c r="IE282" s="38"/>
      <c r="IF282" s="38"/>
      <c r="IG282" s="38"/>
      <c r="IH282" s="38"/>
      <c r="II282" s="38"/>
      <c r="IJ282" s="38"/>
      <c r="IK282" s="38"/>
      <c r="IL282" s="38"/>
      <c r="IM282" s="38"/>
      <c r="IN282" s="38"/>
      <c r="IO282" s="38"/>
      <c r="IP282" s="38"/>
      <c r="IQ282" s="38"/>
      <c r="IR282" s="38"/>
      <c r="IS282" s="38"/>
      <c r="IT282" s="38"/>
      <c r="IU282" s="38"/>
      <c r="IV282" s="38"/>
      <c r="IW282" s="38"/>
      <c r="IX282" s="38"/>
      <c r="IY282" s="38"/>
      <c r="IZ282" s="38"/>
      <c r="JA282" s="38"/>
      <c r="JB282" s="38"/>
      <c r="JC282" s="38"/>
      <c r="JD282" s="38"/>
      <c r="JE282" s="38"/>
      <c r="JF282" s="38"/>
      <c r="JG282" s="38"/>
      <c r="JH282" s="38"/>
      <c r="JI282" s="38"/>
      <c r="JJ282" s="38"/>
      <c r="JK282" s="38"/>
      <c r="JL282" s="38"/>
      <c r="JM282" s="38"/>
      <c r="JN282" s="38"/>
      <c r="JO282" s="38"/>
      <c r="JP282" s="38"/>
      <c r="JQ282" s="38"/>
      <c r="JR282" s="38"/>
      <c r="JS282" s="38"/>
      <c r="JT282" s="38"/>
      <c r="JU282" s="38"/>
      <c r="JV282" s="38"/>
      <c r="JW282" s="38"/>
      <c r="JX282" s="38"/>
      <c r="JY282" s="38"/>
      <c r="JZ282" s="38"/>
      <c r="KA282" s="38"/>
      <c r="KB282" s="38"/>
      <c r="KC282" s="38"/>
      <c r="KD282" s="38"/>
      <c r="KE282" s="38"/>
      <c r="KF282" s="38"/>
      <c r="KG282" s="38"/>
      <c r="KH282" s="38"/>
      <c r="KI282" s="38"/>
      <c r="KJ282" s="38"/>
      <c r="KK282" s="38"/>
      <c r="KL282" s="38"/>
      <c r="KM282" s="38"/>
      <c r="KN282" s="38"/>
      <c r="KO282" s="38"/>
      <c r="KP282" s="38"/>
      <c r="KQ282" s="38"/>
      <c r="KR282" s="38"/>
      <c r="KS282" s="38"/>
      <c r="KT282" s="38"/>
      <c r="KU282" s="38"/>
      <c r="KV282" s="38"/>
      <c r="KW282" s="38"/>
      <c r="KX282" s="38"/>
      <c r="KY282" s="38"/>
      <c r="KZ282" s="38"/>
      <c r="LA282" s="38"/>
      <c r="LB282" s="38"/>
      <c r="LC282" s="38"/>
      <c r="LD282" s="38"/>
      <c r="LE282" s="38"/>
      <c r="LF282" s="38"/>
      <c r="LG282" s="38"/>
      <c r="LH282" s="38"/>
      <c r="LI282" s="38"/>
      <c r="LJ282" s="38"/>
      <c r="LK282" s="38"/>
      <c r="LL282" s="38"/>
      <c r="LM282" s="38"/>
      <c r="LN282" s="38"/>
      <c r="LO282" s="38"/>
      <c r="LP282" s="38"/>
      <c r="LQ282" s="38"/>
      <c r="LR282" s="38"/>
      <c r="LS282" s="38"/>
      <c r="LT282" s="38"/>
      <c r="LU282" s="38"/>
      <c r="LV282" s="38"/>
      <c r="LW282" s="38"/>
      <c r="LX282" s="38"/>
      <c r="LY282" s="38"/>
      <c r="LZ282" s="38"/>
      <c r="MA282" s="38"/>
      <c r="MB282" s="38"/>
      <c r="MC282" s="38"/>
      <c r="MD282" s="38"/>
      <c r="ME282" s="38"/>
      <c r="MF282" s="38"/>
      <c r="MG282" s="38"/>
      <c r="MH282" s="38"/>
      <c r="MI282" s="38"/>
      <c r="MJ282" s="38"/>
      <c r="MK282" s="38"/>
      <c r="ML282" s="38"/>
      <c r="MM282" s="38"/>
      <c r="MN282" s="38"/>
      <c r="MO282" s="38"/>
      <c r="MP282" s="38"/>
      <c r="MQ282" s="38"/>
      <c r="MR282" s="38"/>
      <c r="MS282" s="38"/>
      <c r="MT282" s="38"/>
      <c r="MU282" s="38"/>
      <c r="MV282" s="38"/>
      <c r="MW282" s="38"/>
      <c r="MX282" s="38"/>
      <c r="MY282" s="38"/>
      <c r="MZ282" s="38"/>
      <c r="NA282" s="38"/>
      <c r="NB282" s="38"/>
      <c r="NC282" s="38"/>
      <c r="ND282" s="38"/>
      <c r="NE282" s="38"/>
      <c r="NF282" s="38"/>
      <c r="NG282" s="38"/>
      <c r="NH282" s="38"/>
      <c r="NI282" s="38"/>
      <c r="NJ282" s="38"/>
      <c r="NK282" s="38"/>
      <c r="NL282" s="38"/>
      <c r="NM282" s="38"/>
      <c r="NN282" s="38"/>
      <c r="NO282" s="38"/>
      <c r="NP282" s="38"/>
      <c r="NQ282" s="38"/>
      <c r="NR282" s="38"/>
      <c r="NS282" s="38"/>
      <c r="NT282" s="38"/>
      <c r="NU282" s="38"/>
      <c r="NV282" s="38"/>
      <c r="NW282" s="38"/>
      <c r="NX282" s="38"/>
      <c r="NY282" s="38"/>
      <c r="NZ282" s="38"/>
      <c r="OA282" s="38"/>
      <c r="OB282" s="38"/>
      <c r="OC282" s="38"/>
      <c r="OD282" s="38"/>
      <c r="OE282" s="38"/>
      <c r="OF282" s="38"/>
      <c r="OG282" s="38"/>
      <c r="OH282" s="38"/>
      <c r="OI282" s="38"/>
      <c r="OJ282" s="38"/>
      <c r="OK282" s="38"/>
      <c r="OL282" s="38"/>
      <c r="OM282" s="38"/>
      <c r="ON282" s="38"/>
      <c r="OO282" s="38"/>
      <c r="OP282" s="38"/>
      <c r="OQ282" s="38"/>
      <c r="OR282" s="38"/>
      <c r="OS282" s="38"/>
      <c r="OT282" s="38"/>
      <c r="OU282" s="38"/>
      <c r="OV282" s="38"/>
      <c r="OW282" s="38"/>
      <c r="OX282" s="38"/>
      <c r="OY282" s="38"/>
      <c r="OZ282" s="38"/>
      <c r="PA282" s="38"/>
      <c r="PB282" s="38"/>
      <c r="PC282" s="38"/>
      <c r="PD282" s="38"/>
      <c r="PE282" s="38"/>
      <c r="PF282" s="38"/>
      <c r="PG282" s="38"/>
      <c r="PH282" s="38"/>
      <c r="PI282" s="38"/>
      <c r="PJ282" s="38"/>
      <c r="PK282" s="38"/>
      <c r="PL282" s="38"/>
      <c r="PM282" s="38"/>
      <c r="PN282" s="38"/>
      <c r="PO282" s="38"/>
      <c r="PP282" s="38"/>
      <c r="PQ282" s="38"/>
      <c r="PR282" s="38"/>
      <c r="PS282" s="38"/>
      <c r="PT282" s="38"/>
      <c r="PU282" s="38"/>
      <c r="PV282" s="38"/>
      <c r="PW282" s="38"/>
      <c r="PX282" s="38"/>
      <c r="PY282" s="38"/>
      <c r="PZ282" s="38"/>
      <c r="QA282" s="38"/>
      <c r="QB282" s="38"/>
      <c r="QC282" s="38"/>
      <c r="QD282" s="38"/>
      <c r="QE282" s="38"/>
      <c r="QF282" s="38"/>
      <c r="QG282" s="38"/>
      <c r="QH282" s="38"/>
      <c r="QI282" s="38"/>
      <c r="QJ282" s="38"/>
      <c r="QK282" s="38"/>
      <c r="QL282" s="38"/>
      <c r="QM282" s="38"/>
      <c r="QN282" s="38"/>
      <c r="QO282" s="38"/>
      <c r="QP282" s="38"/>
      <c r="QQ282" s="38"/>
      <c r="QR282" s="38"/>
      <c r="QS282" s="38"/>
      <c r="QT282" s="38"/>
      <c r="QU282" s="38"/>
      <c r="QV282" s="38"/>
      <c r="QW282" s="38"/>
      <c r="QX282" s="38"/>
      <c r="QY282" s="38"/>
      <c r="QZ282" s="38"/>
      <c r="RA282" s="38"/>
      <c r="RB282" s="38"/>
      <c r="RC282" s="38"/>
      <c r="RD282" s="38"/>
      <c r="RE282" s="38"/>
      <c r="RF282" s="38"/>
      <c r="RG282" s="38"/>
      <c r="RH282" s="38"/>
      <c r="RI282" s="38"/>
      <c r="RJ282" s="38"/>
      <c r="RK282" s="38"/>
      <c r="RL282" s="38"/>
      <c r="RM282" s="38"/>
      <c r="RN282" s="38"/>
      <c r="RO282" s="38"/>
      <c r="RP282" s="38"/>
      <c r="RQ282" s="38"/>
      <c r="RR282" s="38"/>
      <c r="RS282" s="38"/>
      <c r="RT282" s="38"/>
      <c r="RU282" s="38"/>
      <c r="RV282" s="38"/>
      <c r="RW282" s="38"/>
      <c r="RX282" s="38"/>
      <c r="RY282" s="38"/>
      <c r="RZ282" s="38"/>
      <c r="SA282" s="38"/>
      <c r="SB282" s="38"/>
      <c r="SC282" s="38"/>
      <c r="SD282" s="38"/>
      <c r="SE282" s="38"/>
      <c r="SF282" s="38"/>
      <c r="SG282" s="38"/>
      <c r="SH282" s="38"/>
      <c r="SI282" s="38"/>
      <c r="SJ282" s="38"/>
    </row>
    <row r="283" spans="1:504" s="39" customFormat="1" ht="85.5" hidden="1" customHeight="1" x14ac:dyDescent="0.25">
      <c r="A283" s="52" t="s">
        <v>125</v>
      </c>
      <c r="B283" s="53">
        <f>B285+B292+B299+B305</f>
        <v>0</v>
      </c>
      <c r="C283" s="53">
        <f t="shared" ref="C283:K283" si="81">C285+C292+C299+C305</f>
        <v>0</v>
      </c>
      <c r="D283" s="53">
        <f t="shared" ref="D283" si="82">D285+D292+D299+D305</f>
        <v>0</v>
      </c>
      <c r="E283" s="203">
        <f t="shared" si="81"/>
        <v>0</v>
      </c>
      <c r="F283" s="53">
        <f t="shared" si="76"/>
        <v>0</v>
      </c>
      <c r="G283" s="53">
        <f t="shared" si="81"/>
        <v>0</v>
      </c>
      <c r="H283" s="53">
        <f t="shared" si="81"/>
        <v>0</v>
      </c>
      <c r="I283" s="53">
        <f t="shared" si="78"/>
        <v>0</v>
      </c>
      <c r="J283" s="53">
        <f t="shared" si="81"/>
        <v>0</v>
      </c>
      <c r="K283" s="53">
        <f t="shared" si="81"/>
        <v>0</v>
      </c>
      <c r="L283" s="203">
        <f t="shared" si="80"/>
        <v>0</v>
      </c>
      <c r="M283" s="53">
        <f t="shared" si="77"/>
        <v>0</v>
      </c>
      <c r="N283" s="127"/>
      <c r="O283" s="38"/>
      <c r="P283" s="38"/>
      <c r="Q283" s="38"/>
      <c r="R283" s="38"/>
      <c r="S283" s="38"/>
      <c r="T283" s="38"/>
      <c r="U283" s="38"/>
      <c r="V283" s="38"/>
      <c r="W283" s="38"/>
      <c r="X283" s="38"/>
      <c r="Y283" s="38"/>
      <c r="Z283" s="38"/>
      <c r="AA283" s="38"/>
      <c r="AB283" s="38"/>
      <c r="AC283" s="38"/>
      <c r="AD283" s="38"/>
      <c r="AE283" s="38"/>
      <c r="AF283" s="38"/>
      <c r="AG283" s="38"/>
      <c r="AH283" s="38"/>
      <c r="AI283" s="38"/>
      <c r="AJ283" s="38"/>
      <c r="AK283" s="38"/>
      <c r="AL283" s="38"/>
      <c r="AM283" s="38"/>
      <c r="AN283" s="38"/>
      <c r="AO283" s="38"/>
      <c r="AP283" s="38"/>
      <c r="AQ283" s="38"/>
      <c r="AR283" s="38"/>
      <c r="AS283" s="38"/>
      <c r="AT283" s="38"/>
      <c r="AU283" s="38"/>
      <c r="AV283" s="38"/>
      <c r="AW283" s="38"/>
      <c r="AX283" s="38"/>
      <c r="AY283" s="38"/>
      <c r="AZ283" s="38"/>
      <c r="BA283" s="38"/>
      <c r="BB283" s="38"/>
      <c r="BC283" s="38"/>
      <c r="BD283" s="38"/>
      <c r="BE283" s="38"/>
      <c r="BF283" s="38"/>
      <c r="BG283" s="38"/>
      <c r="BH283" s="38"/>
      <c r="BI283" s="38"/>
      <c r="BJ283" s="38"/>
      <c r="BK283" s="38"/>
      <c r="BL283" s="38"/>
      <c r="BM283" s="38"/>
      <c r="BN283" s="38"/>
      <c r="BO283" s="38"/>
      <c r="BP283" s="38"/>
      <c r="BQ283" s="38"/>
      <c r="BR283" s="38"/>
      <c r="BS283" s="38"/>
      <c r="BT283" s="38"/>
      <c r="BU283" s="38"/>
      <c r="BV283" s="38"/>
      <c r="BW283" s="38"/>
      <c r="BX283" s="38"/>
      <c r="BY283" s="38"/>
      <c r="BZ283" s="38"/>
      <c r="CA283" s="38"/>
      <c r="CB283" s="38"/>
      <c r="CC283" s="38"/>
      <c r="CD283" s="38"/>
      <c r="CE283" s="38"/>
      <c r="CF283" s="38"/>
      <c r="CG283" s="38"/>
      <c r="CH283" s="38"/>
      <c r="CI283" s="38"/>
      <c r="CJ283" s="38"/>
      <c r="CK283" s="38"/>
      <c r="CL283" s="38"/>
      <c r="CM283" s="38"/>
      <c r="CN283" s="38"/>
      <c r="CO283" s="38"/>
      <c r="CP283" s="38"/>
      <c r="CQ283" s="38"/>
      <c r="CR283" s="38"/>
      <c r="CS283" s="38"/>
      <c r="CT283" s="38"/>
      <c r="CU283" s="38"/>
      <c r="CV283" s="38"/>
      <c r="CW283" s="38"/>
      <c r="CX283" s="38"/>
      <c r="CY283" s="38"/>
      <c r="CZ283" s="38"/>
      <c r="DA283" s="38"/>
      <c r="DB283" s="38"/>
      <c r="DC283" s="38"/>
      <c r="DD283" s="38"/>
      <c r="DE283" s="38"/>
      <c r="DF283" s="38"/>
      <c r="DG283" s="38"/>
      <c r="DH283" s="38"/>
      <c r="DI283" s="38"/>
      <c r="DJ283" s="38"/>
      <c r="DK283" s="38"/>
      <c r="DL283" s="38"/>
      <c r="DM283" s="38"/>
      <c r="DN283" s="38"/>
      <c r="DO283" s="38"/>
      <c r="DP283" s="38"/>
      <c r="DQ283" s="38"/>
      <c r="DR283" s="38"/>
      <c r="DS283" s="38"/>
      <c r="DT283" s="38"/>
      <c r="DU283" s="38"/>
      <c r="DV283" s="38"/>
      <c r="DW283" s="38"/>
      <c r="DX283" s="38"/>
      <c r="DY283" s="38"/>
      <c r="DZ283" s="38"/>
      <c r="EA283" s="38"/>
      <c r="EB283" s="38"/>
      <c r="EC283" s="38"/>
      <c r="ED283" s="38"/>
      <c r="EE283" s="38"/>
      <c r="EF283" s="38"/>
      <c r="EG283" s="38"/>
      <c r="EH283" s="38"/>
      <c r="EI283" s="38"/>
      <c r="EJ283" s="38"/>
      <c r="EK283" s="38"/>
      <c r="EL283" s="38"/>
      <c r="EM283" s="38"/>
      <c r="EN283" s="38"/>
      <c r="EO283" s="38"/>
      <c r="EP283" s="38"/>
      <c r="EQ283" s="38"/>
      <c r="ER283" s="38"/>
      <c r="ES283" s="38"/>
      <c r="ET283" s="38"/>
      <c r="EU283" s="38"/>
      <c r="EV283" s="38"/>
      <c r="EW283" s="38"/>
      <c r="EX283" s="38"/>
      <c r="EY283" s="38"/>
      <c r="EZ283" s="38"/>
      <c r="FA283" s="38"/>
      <c r="FB283" s="38"/>
      <c r="FC283" s="38"/>
      <c r="FD283" s="38"/>
      <c r="FE283" s="38"/>
      <c r="FF283" s="38"/>
      <c r="FG283" s="38"/>
      <c r="FH283" s="38"/>
      <c r="FI283" s="38"/>
      <c r="FJ283" s="38"/>
      <c r="FK283" s="38"/>
      <c r="FL283" s="38"/>
      <c r="FM283" s="38"/>
      <c r="FN283" s="38"/>
      <c r="FO283" s="38"/>
      <c r="FP283" s="38"/>
      <c r="FQ283" s="38"/>
      <c r="FR283" s="38"/>
      <c r="FS283" s="38"/>
      <c r="FT283" s="38"/>
      <c r="FU283" s="38"/>
      <c r="FV283" s="38"/>
      <c r="FW283" s="38"/>
      <c r="FX283" s="38"/>
      <c r="FY283" s="38"/>
      <c r="FZ283" s="38"/>
      <c r="GA283" s="38"/>
      <c r="GB283" s="38"/>
      <c r="GC283" s="38"/>
      <c r="GD283" s="38"/>
      <c r="GE283" s="38"/>
      <c r="GF283" s="38"/>
      <c r="GG283" s="38"/>
      <c r="GH283" s="38"/>
      <c r="GI283" s="38"/>
      <c r="GJ283" s="38"/>
      <c r="GK283" s="38"/>
      <c r="GL283" s="38"/>
      <c r="GM283" s="38"/>
      <c r="GN283" s="38"/>
      <c r="GO283" s="38"/>
      <c r="GP283" s="38"/>
      <c r="GQ283" s="38"/>
      <c r="GR283" s="38"/>
      <c r="GS283" s="38"/>
      <c r="GT283" s="38"/>
      <c r="GU283" s="38"/>
      <c r="GV283" s="38"/>
      <c r="GW283" s="38"/>
      <c r="GX283" s="38"/>
      <c r="GY283" s="38"/>
      <c r="GZ283" s="38"/>
      <c r="HA283" s="38"/>
      <c r="HB283" s="38"/>
      <c r="HC283" s="38"/>
      <c r="HD283" s="38"/>
      <c r="HE283" s="38"/>
      <c r="HF283" s="38"/>
      <c r="HG283" s="38"/>
      <c r="HH283" s="38"/>
      <c r="HI283" s="38"/>
      <c r="HJ283" s="38"/>
      <c r="HK283" s="38"/>
      <c r="HL283" s="38"/>
      <c r="HM283" s="38"/>
      <c r="HN283" s="38"/>
      <c r="HO283" s="38"/>
      <c r="HP283" s="38"/>
      <c r="HQ283" s="38"/>
      <c r="HR283" s="38"/>
      <c r="HS283" s="38"/>
      <c r="HT283" s="38"/>
      <c r="HU283" s="38"/>
      <c r="HV283" s="38"/>
      <c r="HW283" s="38"/>
      <c r="HX283" s="38"/>
      <c r="HY283" s="38"/>
      <c r="HZ283" s="38"/>
      <c r="IA283" s="38"/>
      <c r="IB283" s="38"/>
      <c r="IC283" s="38"/>
      <c r="ID283" s="38"/>
      <c r="IE283" s="38"/>
      <c r="IF283" s="38"/>
      <c r="IG283" s="38"/>
      <c r="IH283" s="38"/>
      <c r="II283" s="38"/>
      <c r="IJ283" s="38"/>
      <c r="IK283" s="38"/>
      <c r="IL283" s="38"/>
      <c r="IM283" s="38"/>
      <c r="IN283" s="38"/>
      <c r="IO283" s="38"/>
      <c r="IP283" s="38"/>
      <c r="IQ283" s="38"/>
      <c r="IR283" s="38"/>
      <c r="IS283" s="38"/>
      <c r="IT283" s="38"/>
      <c r="IU283" s="38"/>
      <c r="IV283" s="38"/>
      <c r="IW283" s="38"/>
      <c r="IX283" s="38"/>
      <c r="IY283" s="38"/>
      <c r="IZ283" s="38"/>
      <c r="JA283" s="38"/>
      <c r="JB283" s="38"/>
      <c r="JC283" s="38"/>
      <c r="JD283" s="38"/>
      <c r="JE283" s="38"/>
      <c r="JF283" s="38"/>
      <c r="JG283" s="38"/>
      <c r="JH283" s="38"/>
      <c r="JI283" s="38"/>
      <c r="JJ283" s="38"/>
      <c r="JK283" s="38"/>
      <c r="JL283" s="38"/>
      <c r="JM283" s="38"/>
      <c r="JN283" s="38"/>
      <c r="JO283" s="38"/>
      <c r="JP283" s="38"/>
      <c r="JQ283" s="38"/>
      <c r="JR283" s="38"/>
      <c r="JS283" s="38"/>
      <c r="JT283" s="38"/>
      <c r="JU283" s="38"/>
      <c r="JV283" s="38"/>
      <c r="JW283" s="38"/>
      <c r="JX283" s="38"/>
      <c r="JY283" s="38"/>
      <c r="JZ283" s="38"/>
      <c r="KA283" s="38"/>
      <c r="KB283" s="38"/>
      <c r="KC283" s="38"/>
      <c r="KD283" s="38"/>
      <c r="KE283" s="38"/>
      <c r="KF283" s="38"/>
      <c r="KG283" s="38"/>
      <c r="KH283" s="38"/>
      <c r="KI283" s="38"/>
      <c r="KJ283" s="38"/>
      <c r="KK283" s="38"/>
      <c r="KL283" s="38"/>
      <c r="KM283" s="38"/>
      <c r="KN283" s="38"/>
      <c r="KO283" s="38"/>
      <c r="KP283" s="38"/>
      <c r="KQ283" s="38"/>
      <c r="KR283" s="38"/>
      <c r="KS283" s="38"/>
      <c r="KT283" s="38"/>
      <c r="KU283" s="38"/>
      <c r="KV283" s="38"/>
      <c r="KW283" s="38"/>
      <c r="KX283" s="38"/>
      <c r="KY283" s="38"/>
      <c r="KZ283" s="38"/>
      <c r="LA283" s="38"/>
      <c r="LB283" s="38"/>
      <c r="LC283" s="38"/>
      <c r="LD283" s="38"/>
      <c r="LE283" s="38"/>
      <c r="LF283" s="38"/>
      <c r="LG283" s="38"/>
      <c r="LH283" s="38"/>
      <c r="LI283" s="38"/>
      <c r="LJ283" s="38"/>
      <c r="LK283" s="38"/>
      <c r="LL283" s="38"/>
      <c r="LM283" s="38"/>
      <c r="LN283" s="38"/>
      <c r="LO283" s="38"/>
      <c r="LP283" s="38"/>
      <c r="LQ283" s="38"/>
      <c r="LR283" s="38"/>
      <c r="LS283" s="38"/>
      <c r="LT283" s="38"/>
      <c r="LU283" s="38"/>
      <c r="LV283" s="38"/>
      <c r="LW283" s="38"/>
      <c r="LX283" s="38"/>
      <c r="LY283" s="38"/>
      <c r="LZ283" s="38"/>
      <c r="MA283" s="38"/>
      <c r="MB283" s="38"/>
      <c r="MC283" s="38"/>
      <c r="MD283" s="38"/>
      <c r="ME283" s="38"/>
      <c r="MF283" s="38"/>
      <c r="MG283" s="38"/>
      <c r="MH283" s="38"/>
      <c r="MI283" s="38"/>
      <c r="MJ283" s="38"/>
      <c r="MK283" s="38"/>
      <c r="ML283" s="38"/>
      <c r="MM283" s="38"/>
      <c r="MN283" s="38"/>
      <c r="MO283" s="38"/>
      <c r="MP283" s="38"/>
      <c r="MQ283" s="38"/>
      <c r="MR283" s="38"/>
      <c r="MS283" s="38"/>
      <c r="MT283" s="38"/>
      <c r="MU283" s="38"/>
      <c r="MV283" s="38"/>
      <c r="MW283" s="38"/>
      <c r="MX283" s="38"/>
      <c r="MY283" s="38"/>
      <c r="MZ283" s="38"/>
      <c r="NA283" s="38"/>
      <c r="NB283" s="38"/>
      <c r="NC283" s="38"/>
      <c r="ND283" s="38"/>
      <c r="NE283" s="38"/>
      <c r="NF283" s="38"/>
      <c r="NG283" s="38"/>
      <c r="NH283" s="38"/>
      <c r="NI283" s="38"/>
      <c r="NJ283" s="38"/>
      <c r="NK283" s="38"/>
      <c r="NL283" s="38"/>
      <c r="NM283" s="38"/>
      <c r="NN283" s="38"/>
      <c r="NO283" s="38"/>
      <c r="NP283" s="38"/>
      <c r="NQ283" s="38"/>
      <c r="NR283" s="38"/>
      <c r="NS283" s="38"/>
      <c r="NT283" s="38"/>
      <c r="NU283" s="38"/>
      <c r="NV283" s="38"/>
      <c r="NW283" s="38"/>
      <c r="NX283" s="38"/>
      <c r="NY283" s="38"/>
      <c r="NZ283" s="38"/>
      <c r="OA283" s="38"/>
      <c r="OB283" s="38"/>
      <c r="OC283" s="38"/>
      <c r="OD283" s="38"/>
      <c r="OE283" s="38"/>
      <c r="OF283" s="38"/>
      <c r="OG283" s="38"/>
      <c r="OH283" s="38"/>
      <c r="OI283" s="38"/>
      <c r="OJ283" s="38"/>
      <c r="OK283" s="38"/>
      <c r="OL283" s="38"/>
      <c r="OM283" s="38"/>
      <c r="ON283" s="38"/>
      <c r="OO283" s="38"/>
      <c r="OP283" s="38"/>
      <c r="OQ283" s="38"/>
      <c r="OR283" s="38"/>
      <c r="OS283" s="38"/>
      <c r="OT283" s="38"/>
      <c r="OU283" s="38"/>
      <c r="OV283" s="38"/>
      <c r="OW283" s="38"/>
      <c r="OX283" s="38"/>
      <c r="OY283" s="38"/>
      <c r="OZ283" s="38"/>
      <c r="PA283" s="38"/>
      <c r="PB283" s="38"/>
      <c r="PC283" s="38"/>
      <c r="PD283" s="38"/>
      <c r="PE283" s="38"/>
      <c r="PF283" s="38"/>
      <c r="PG283" s="38"/>
      <c r="PH283" s="38"/>
      <c r="PI283" s="38"/>
      <c r="PJ283" s="38"/>
      <c r="PK283" s="38"/>
      <c r="PL283" s="38"/>
      <c r="PM283" s="38"/>
      <c r="PN283" s="38"/>
      <c r="PO283" s="38"/>
      <c r="PP283" s="38"/>
      <c r="PQ283" s="38"/>
      <c r="PR283" s="38"/>
      <c r="PS283" s="38"/>
      <c r="PT283" s="38"/>
      <c r="PU283" s="38"/>
      <c r="PV283" s="38"/>
      <c r="PW283" s="38"/>
      <c r="PX283" s="38"/>
      <c r="PY283" s="38"/>
      <c r="PZ283" s="38"/>
      <c r="QA283" s="38"/>
      <c r="QB283" s="38"/>
      <c r="QC283" s="38"/>
      <c r="QD283" s="38"/>
      <c r="QE283" s="38"/>
      <c r="QF283" s="38"/>
      <c r="QG283" s="38"/>
      <c r="QH283" s="38"/>
      <c r="QI283" s="38"/>
      <c r="QJ283" s="38"/>
      <c r="QK283" s="38"/>
      <c r="QL283" s="38"/>
      <c r="QM283" s="38"/>
      <c r="QN283" s="38"/>
      <c r="QO283" s="38"/>
      <c r="QP283" s="38"/>
      <c r="QQ283" s="38"/>
      <c r="QR283" s="38"/>
      <c r="QS283" s="38"/>
      <c r="QT283" s="38"/>
      <c r="QU283" s="38"/>
      <c r="QV283" s="38"/>
      <c r="QW283" s="38"/>
      <c r="QX283" s="38"/>
      <c r="QY283" s="38"/>
      <c r="QZ283" s="38"/>
      <c r="RA283" s="38"/>
      <c r="RB283" s="38"/>
      <c r="RC283" s="38"/>
      <c r="RD283" s="38"/>
      <c r="RE283" s="38"/>
      <c r="RF283" s="38"/>
      <c r="RG283" s="38"/>
      <c r="RH283" s="38"/>
      <c r="RI283" s="38"/>
      <c r="RJ283" s="38"/>
      <c r="RK283" s="38"/>
      <c r="RL283" s="38"/>
      <c r="RM283" s="38"/>
      <c r="RN283" s="38"/>
      <c r="RO283" s="38"/>
      <c r="RP283" s="38"/>
      <c r="RQ283" s="38"/>
      <c r="RR283" s="38"/>
      <c r="RS283" s="38"/>
      <c r="RT283" s="38"/>
      <c r="RU283" s="38"/>
      <c r="RV283" s="38"/>
      <c r="RW283" s="38"/>
      <c r="RX283" s="38"/>
      <c r="RY283" s="38"/>
      <c r="RZ283" s="38"/>
      <c r="SA283" s="38"/>
      <c r="SB283" s="38"/>
      <c r="SC283" s="38"/>
      <c r="SD283" s="38"/>
      <c r="SE283" s="38"/>
      <c r="SF283" s="38"/>
      <c r="SG283" s="38"/>
      <c r="SH283" s="38"/>
      <c r="SI283" s="38"/>
      <c r="SJ283" s="38"/>
    </row>
    <row r="284" spans="1:504" s="39" customFormat="1" ht="15" hidden="1" x14ac:dyDescent="0.25">
      <c r="A284" s="54" t="s">
        <v>126</v>
      </c>
      <c r="B284" s="17"/>
      <c r="C284" s="17"/>
      <c r="D284" s="17"/>
      <c r="E284" s="170"/>
      <c r="F284" s="17">
        <f t="shared" si="76"/>
        <v>0</v>
      </c>
      <c r="G284" s="17"/>
      <c r="H284" s="18"/>
      <c r="I284" s="18">
        <f t="shared" si="78"/>
        <v>0</v>
      </c>
      <c r="J284" s="17"/>
      <c r="K284" s="17"/>
      <c r="L284" s="170">
        <f t="shared" si="80"/>
        <v>0</v>
      </c>
      <c r="M284" s="17">
        <f t="shared" si="77"/>
        <v>0</v>
      </c>
      <c r="N284" s="115"/>
      <c r="O284" s="38"/>
      <c r="P284" s="38"/>
      <c r="Q284" s="38"/>
      <c r="R284" s="38"/>
      <c r="S284" s="38"/>
      <c r="T284" s="38"/>
      <c r="U284" s="38"/>
      <c r="V284" s="38"/>
      <c r="W284" s="38"/>
      <c r="X284" s="38"/>
      <c r="Y284" s="38"/>
      <c r="Z284" s="38"/>
      <c r="AA284" s="38"/>
      <c r="AB284" s="38"/>
      <c r="AC284" s="38"/>
      <c r="AD284" s="38"/>
      <c r="AE284" s="38"/>
      <c r="AF284" s="38"/>
      <c r="AG284" s="38"/>
      <c r="AH284" s="38"/>
      <c r="AI284" s="38"/>
      <c r="AJ284" s="38"/>
      <c r="AK284" s="38"/>
      <c r="AL284" s="38"/>
      <c r="AM284" s="38"/>
      <c r="AN284" s="38"/>
      <c r="AO284" s="38"/>
      <c r="AP284" s="38"/>
      <c r="AQ284" s="38"/>
      <c r="AR284" s="38"/>
      <c r="AS284" s="38"/>
      <c r="AT284" s="38"/>
      <c r="AU284" s="38"/>
      <c r="AV284" s="38"/>
      <c r="AW284" s="38"/>
      <c r="AX284" s="38"/>
      <c r="AY284" s="38"/>
      <c r="AZ284" s="38"/>
      <c r="BA284" s="38"/>
      <c r="BB284" s="38"/>
      <c r="BC284" s="38"/>
      <c r="BD284" s="38"/>
      <c r="BE284" s="38"/>
      <c r="BF284" s="38"/>
      <c r="BG284" s="38"/>
      <c r="BH284" s="38"/>
      <c r="BI284" s="38"/>
      <c r="BJ284" s="38"/>
      <c r="BK284" s="38"/>
      <c r="BL284" s="38"/>
      <c r="BM284" s="38"/>
      <c r="BN284" s="38"/>
      <c r="BO284" s="38"/>
      <c r="BP284" s="38"/>
      <c r="BQ284" s="38"/>
      <c r="BR284" s="38"/>
      <c r="BS284" s="38"/>
      <c r="BT284" s="38"/>
      <c r="BU284" s="38"/>
      <c r="BV284" s="38"/>
      <c r="BW284" s="38"/>
      <c r="BX284" s="38"/>
      <c r="BY284" s="38"/>
      <c r="BZ284" s="38"/>
      <c r="CA284" s="38"/>
      <c r="CB284" s="38"/>
      <c r="CC284" s="38"/>
      <c r="CD284" s="38"/>
      <c r="CE284" s="38"/>
      <c r="CF284" s="38"/>
      <c r="CG284" s="38"/>
      <c r="CH284" s="38"/>
      <c r="CI284" s="38"/>
      <c r="CJ284" s="38"/>
      <c r="CK284" s="38"/>
      <c r="CL284" s="38"/>
      <c r="CM284" s="38"/>
      <c r="CN284" s="38"/>
      <c r="CO284" s="38"/>
      <c r="CP284" s="38"/>
      <c r="CQ284" s="38"/>
      <c r="CR284" s="38"/>
      <c r="CS284" s="38"/>
      <c r="CT284" s="38"/>
      <c r="CU284" s="38"/>
      <c r="CV284" s="38"/>
      <c r="CW284" s="38"/>
      <c r="CX284" s="38"/>
      <c r="CY284" s="38"/>
      <c r="CZ284" s="38"/>
      <c r="DA284" s="38"/>
      <c r="DB284" s="38"/>
      <c r="DC284" s="38"/>
      <c r="DD284" s="38"/>
      <c r="DE284" s="38"/>
      <c r="DF284" s="38"/>
      <c r="DG284" s="38"/>
      <c r="DH284" s="38"/>
      <c r="DI284" s="38"/>
      <c r="DJ284" s="38"/>
      <c r="DK284" s="38"/>
      <c r="DL284" s="38"/>
      <c r="DM284" s="38"/>
      <c r="DN284" s="38"/>
      <c r="DO284" s="38"/>
      <c r="DP284" s="38"/>
      <c r="DQ284" s="38"/>
      <c r="DR284" s="38"/>
      <c r="DS284" s="38"/>
      <c r="DT284" s="38"/>
      <c r="DU284" s="38"/>
      <c r="DV284" s="38"/>
      <c r="DW284" s="38"/>
      <c r="DX284" s="38"/>
      <c r="DY284" s="38"/>
      <c r="DZ284" s="38"/>
      <c r="EA284" s="38"/>
      <c r="EB284" s="38"/>
      <c r="EC284" s="38"/>
      <c r="ED284" s="38"/>
      <c r="EE284" s="38"/>
      <c r="EF284" s="38"/>
      <c r="EG284" s="38"/>
      <c r="EH284" s="38"/>
      <c r="EI284" s="38"/>
      <c r="EJ284" s="38"/>
      <c r="EK284" s="38"/>
      <c r="EL284" s="38"/>
      <c r="EM284" s="38"/>
      <c r="EN284" s="38"/>
      <c r="EO284" s="38"/>
      <c r="EP284" s="38"/>
      <c r="EQ284" s="38"/>
      <c r="ER284" s="38"/>
      <c r="ES284" s="38"/>
      <c r="ET284" s="38"/>
      <c r="EU284" s="38"/>
      <c r="EV284" s="38"/>
      <c r="EW284" s="38"/>
      <c r="EX284" s="38"/>
      <c r="EY284" s="38"/>
      <c r="EZ284" s="38"/>
      <c r="FA284" s="38"/>
      <c r="FB284" s="38"/>
      <c r="FC284" s="38"/>
      <c r="FD284" s="38"/>
      <c r="FE284" s="38"/>
      <c r="FF284" s="38"/>
      <c r="FG284" s="38"/>
      <c r="FH284" s="38"/>
      <c r="FI284" s="38"/>
      <c r="FJ284" s="38"/>
      <c r="FK284" s="38"/>
      <c r="FL284" s="38"/>
      <c r="FM284" s="38"/>
      <c r="FN284" s="38"/>
      <c r="FO284" s="38"/>
      <c r="FP284" s="38"/>
      <c r="FQ284" s="38"/>
      <c r="FR284" s="38"/>
      <c r="FS284" s="38"/>
      <c r="FT284" s="38"/>
      <c r="FU284" s="38"/>
      <c r="FV284" s="38"/>
      <c r="FW284" s="38"/>
      <c r="FX284" s="38"/>
      <c r="FY284" s="38"/>
      <c r="FZ284" s="38"/>
      <c r="GA284" s="38"/>
      <c r="GB284" s="38"/>
      <c r="GC284" s="38"/>
      <c r="GD284" s="38"/>
      <c r="GE284" s="38"/>
      <c r="GF284" s="38"/>
      <c r="GG284" s="38"/>
      <c r="GH284" s="38"/>
      <c r="GI284" s="38"/>
      <c r="GJ284" s="38"/>
      <c r="GK284" s="38"/>
      <c r="GL284" s="38"/>
      <c r="GM284" s="38"/>
      <c r="GN284" s="38"/>
      <c r="GO284" s="38"/>
      <c r="GP284" s="38"/>
      <c r="GQ284" s="38"/>
      <c r="GR284" s="38"/>
      <c r="GS284" s="38"/>
      <c r="GT284" s="38"/>
      <c r="GU284" s="38"/>
      <c r="GV284" s="38"/>
      <c r="GW284" s="38"/>
      <c r="GX284" s="38"/>
      <c r="GY284" s="38"/>
      <c r="GZ284" s="38"/>
      <c r="HA284" s="38"/>
      <c r="HB284" s="38"/>
      <c r="HC284" s="38"/>
      <c r="HD284" s="38"/>
      <c r="HE284" s="38"/>
      <c r="HF284" s="38"/>
      <c r="HG284" s="38"/>
      <c r="HH284" s="38"/>
      <c r="HI284" s="38"/>
      <c r="HJ284" s="38"/>
      <c r="HK284" s="38"/>
      <c r="HL284" s="38"/>
      <c r="HM284" s="38"/>
      <c r="HN284" s="38"/>
      <c r="HO284" s="38"/>
      <c r="HP284" s="38"/>
      <c r="HQ284" s="38"/>
      <c r="HR284" s="38"/>
      <c r="HS284" s="38"/>
      <c r="HT284" s="38"/>
      <c r="HU284" s="38"/>
      <c r="HV284" s="38"/>
      <c r="HW284" s="38"/>
      <c r="HX284" s="38"/>
      <c r="HY284" s="38"/>
      <c r="HZ284" s="38"/>
      <c r="IA284" s="38"/>
      <c r="IB284" s="38"/>
      <c r="IC284" s="38"/>
      <c r="ID284" s="38"/>
      <c r="IE284" s="38"/>
      <c r="IF284" s="38"/>
      <c r="IG284" s="38"/>
      <c r="IH284" s="38"/>
      <c r="II284" s="38"/>
      <c r="IJ284" s="38"/>
      <c r="IK284" s="38"/>
      <c r="IL284" s="38"/>
      <c r="IM284" s="38"/>
      <c r="IN284" s="38"/>
      <c r="IO284" s="38"/>
      <c r="IP284" s="38"/>
      <c r="IQ284" s="38"/>
      <c r="IR284" s="38"/>
      <c r="IS284" s="38"/>
      <c r="IT284" s="38"/>
      <c r="IU284" s="38"/>
      <c r="IV284" s="38"/>
      <c r="IW284" s="38"/>
      <c r="IX284" s="38"/>
      <c r="IY284" s="38"/>
      <c r="IZ284" s="38"/>
      <c r="JA284" s="38"/>
      <c r="JB284" s="38"/>
      <c r="JC284" s="38"/>
      <c r="JD284" s="38"/>
      <c r="JE284" s="38"/>
      <c r="JF284" s="38"/>
      <c r="JG284" s="38"/>
      <c r="JH284" s="38"/>
      <c r="JI284" s="38"/>
      <c r="JJ284" s="38"/>
      <c r="JK284" s="38"/>
      <c r="JL284" s="38"/>
      <c r="JM284" s="38"/>
      <c r="JN284" s="38"/>
      <c r="JO284" s="38"/>
      <c r="JP284" s="38"/>
      <c r="JQ284" s="38"/>
      <c r="JR284" s="38"/>
      <c r="JS284" s="38"/>
      <c r="JT284" s="38"/>
      <c r="JU284" s="38"/>
      <c r="JV284" s="38"/>
      <c r="JW284" s="38"/>
      <c r="JX284" s="38"/>
      <c r="JY284" s="38"/>
      <c r="JZ284" s="38"/>
      <c r="KA284" s="38"/>
      <c r="KB284" s="38"/>
      <c r="KC284" s="38"/>
      <c r="KD284" s="38"/>
      <c r="KE284" s="38"/>
      <c r="KF284" s="38"/>
      <c r="KG284" s="38"/>
      <c r="KH284" s="38"/>
      <c r="KI284" s="38"/>
      <c r="KJ284" s="38"/>
      <c r="KK284" s="38"/>
      <c r="KL284" s="38"/>
      <c r="KM284" s="38"/>
      <c r="KN284" s="38"/>
      <c r="KO284" s="38"/>
      <c r="KP284" s="38"/>
      <c r="KQ284" s="38"/>
      <c r="KR284" s="38"/>
      <c r="KS284" s="38"/>
      <c r="KT284" s="38"/>
      <c r="KU284" s="38"/>
      <c r="KV284" s="38"/>
      <c r="KW284" s="38"/>
      <c r="KX284" s="38"/>
      <c r="KY284" s="38"/>
      <c r="KZ284" s="38"/>
      <c r="LA284" s="38"/>
      <c r="LB284" s="38"/>
      <c r="LC284" s="38"/>
      <c r="LD284" s="38"/>
      <c r="LE284" s="38"/>
      <c r="LF284" s="38"/>
      <c r="LG284" s="38"/>
      <c r="LH284" s="38"/>
      <c r="LI284" s="38"/>
      <c r="LJ284" s="38"/>
      <c r="LK284" s="38"/>
      <c r="LL284" s="38"/>
      <c r="LM284" s="38"/>
      <c r="LN284" s="38"/>
      <c r="LO284" s="38"/>
      <c r="LP284" s="38"/>
      <c r="LQ284" s="38"/>
      <c r="LR284" s="38"/>
      <c r="LS284" s="38"/>
      <c r="LT284" s="38"/>
      <c r="LU284" s="38"/>
      <c r="LV284" s="38"/>
      <c r="LW284" s="38"/>
      <c r="LX284" s="38"/>
      <c r="LY284" s="38"/>
      <c r="LZ284" s="38"/>
      <c r="MA284" s="38"/>
      <c r="MB284" s="38"/>
      <c r="MC284" s="38"/>
      <c r="MD284" s="38"/>
      <c r="ME284" s="38"/>
      <c r="MF284" s="38"/>
      <c r="MG284" s="38"/>
      <c r="MH284" s="38"/>
      <c r="MI284" s="38"/>
      <c r="MJ284" s="38"/>
      <c r="MK284" s="38"/>
      <c r="ML284" s="38"/>
      <c r="MM284" s="38"/>
      <c r="MN284" s="38"/>
      <c r="MO284" s="38"/>
      <c r="MP284" s="38"/>
      <c r="MQ284" s="38"/>
      <c r="MR284" s="38"/>
      <c r="MS284" s="38"/>
      <c r="MT284" s="38"/>
      <c r="MU284" s="38"/>
      <c r="MV284" s="38"/>
      <c r="MW284" s="38"/>
      <c r="MX284" s="38"/>
      <c r="MY284" s="38"/>
      <c r="MZ284" s="38"/>
      <c r="NA284" s="38"/>
      <c r="NB284" s="38"/>
      <c r="NC284" s="38"/>
      <c r="ND284" s="38"/>
      <c r="NE284" s="38"/>
      <c r="NF284" s="38"/>
      <c r="NG284" s="38"/>
      <c r="NH284" s="38"/>
      <c r="NI284" s="38"/>
      <c r="NJ284" s="38"/>
      <c r="NK284" s="38"/>
      <c r="NL284" s="38"/>
      <c r="NM284" s="38"/>
      <c r="NN284" s="38"/>
      <c r="NO284" s="38"/>
      <c r="NP284" s="38"/>
      <c r="NQ284" s="38"/>
      <c r="NR284" s="38"/>
      <c r="NS284" s="38"/>
      <c r="NT284" s="38"/>
      <c r="NU284" s="38"/>
      <c r="NV284" s="38"/>
      <c r="NW284" s="38"/>
      <c r="NX284" s="38"/>
      <c r="NY284" s="38"/>
      <c r="NZ284" s="38"/>
      <c r="OA284" s="38"/>
      <c r="OB284" s="38"/>
      <c r="OC284" s="38"/>
      <c r="OD284" s="38"/>
      <c r="OE284" s="38"/>
      <c r="OF284" s="38"/>
      <c r="OG284" s="38"/>
      <c r="OH284" s="38"/>
      <c r="OI284" s="38"/>
      <c r="OJ284" s="38"/>
      <c r="OK284" s="38"/>
      <c r="OL284" s="38"/>
      <c r="OM284" s="38"/>
      <c r="ON284" s="38"/>
      <c r="OO284" s="38"/>
      <c r="OP284" s="38"/>
      <c r="OQ284" s="38"/>
      <c r="OR284" s="38"/>
      <c r="OS284" s="38"/>
      <c r="OT284" s="38"/>
      <c r="OU284" s="38"/>
      <c r="OV284" s="38"/>
      <c r="OW284" s="38"/>
      <c r="OX284" s="38"/>
      <c r="OY284" s="38"/>
      <c r="OZ284" s="38"/>
      <c r="PA284" s="38"/>
      <c r="PB284" s="38"/>
      <c r="PC284" s="38"/>
      <c r="PD284" s="38"/>
      <c r="PE284" s="38"/>
      <c r="PF284" s="38"/>
      <c r="PG284" s="38"/>
      <c r="PH284" s="38"/>
      <c r="PI284" s="38"/>
      <c r="PJ284" s="38"/>
      <c r="PK284" s="38"/>
      <c r="PL284" s="38"/>
      <c r="PM284" s="38"/>
      <c r="PN284" s="38"/>
      <c r="PO284" s="38"/>
      <c r="PP284" s="38"/>
      <c r="PQ284" s="38"/>
      <c r="PR284" s="38"/>
      <c r="PS284" s="38"/>
      <c r="PT284" s="38"/>
      <c r="PU284" s="38"/>
      <c r="PV284" s="38"/>
      <c r="PW284" s="38"/>
      <c r="PX284" s="38"/>
      <c r="PY284" s="38"/>
      <c r="PZ284" s="38"/>
      <c r="QA284" s="38"/>
      <c r="QB284" s="38"/>
      <c r="QC284" s="38"/>
      <c r="QD284" s="38"/>
      <c r="QE284" s="38"/>
      <c r="QF284" s="38"/>
      <c r="QG284" s="38"/>
      <c r="QH284" s="38"/>
      <c r="QI284" s="38"/>
      <c r="QJ284" s="38"/>
      <c r="QK284" s="38"/>
      <c r="QL284" s="38"/>
      <c r="QM284" s="38"/>
      <c r="QN284" s="38"/>
      <c r="QO284" s="38"/>
      <c r="QP284" s="38"/>
      <c r="QQ284" s="38"/>
      <c r="QR284" s="38"/>
      <c r="QS284" s="38"/>
      <c r="QT284" s="38"/>
      <c r="QU284" s="38"/>
      <c r="QV284" s="38"/>
      <c r="QW284" s="38"/>
      <c r="QX284" s="38"/>
      <c r="QY284" s="38"/>
      <c r="QZ284" s="38"/>
      <c r="RA284" s="38"/>
      <c r="RB284" s="38"/>
      <c r="RC284" s="38"/>
      <c r="RD284" s="38"/>
      <c r="RE284" s="38"/>
      <c r="RF284" s="38"/>
      <c r="RG284" s="38"/>
      <c r="RH284" s="38"/>
      <c r="RI284" s="38"/>
      <c r="RJ284" s="38"/>
      <c r="RK284" s="38"/>
      <c r="RL284" s="38"/>
      <c r="RM284" s="38"/>
      <c r="RN284" s="38"/>
      <c r="RO284" s="38"/>
      <c r="RP284" s="38"/>
      <c r="RQ284" s="38"/>
      <c r="RR284" s="38"/>
      <c r="RS284" s="38"/>
      <c r="RT284" s="38"/>
      <c r="RU284" s="38"/>
      <c r="RV284" s="38"/>
      <c r="RW284" s="38"/>
      <c r="RX284" s="38"/>
      <c r="RY284" s="38"/>
      <c r="RZ284" s="38"/>
      <c r="SA284" s="38"/>
      <c r="SB284" s="38"/>
      <c r="SC284" s="38"/>
      <c r="SD284" s="38"/>
      <c r="SE284" s="38"/>
      <c r="SF284" s="38"/>
      <c r="SG284" s="38"/>
      <c r="SH284" s="38"/>
      <c r="SI284" s="38"/>
      <c r="SJ284" s="38"/>
    </row>
    <row r="285" spans="1:504" s="38" customFormat="1" ht="15" hidden="1" x14ac:dyDescent="0.25">
      <c r="A285" s="55" t="s">
        <v>127</v>
      </c>
      <c r="B285" s="56"/>
      <c r="C285" s="56"/>
      <c r="D285" s="56"/>
      <c r="E285" s="204"/>
      <c r="F285" s="56">
        <f t="shared" si="76"/>
        <v>0</v>
      </c>
      <c r="G285" s="56"/>
      <c r="H285" s="18"/>
      <c r="I285" s="18">
        <f t="shared" si="78"/>
        <v>0</v>
      </c>
      <c r="J285" s="56"/>
      <c r="K285" s="56"/>
      <c r="L285" s="204">
        <f t="shared" si="80"/>
        <v>0</v>
      </c>
      <c r="M285" s="56">
        <f t="shared" si="77"/>
        <v>0</v>
      </c>
      <c r="N285" s="115"/>
      <c r="O285" s="4"/>
      <c r="P285" s="4"/>
      <c r="Q285" s="4"/>
    </row>
    <row r="286" spans="1:504" s="38" customFormat="1" ht="15.75" hidden="1" customHeight="1" x14ac:dyDescent="0.25">
      <c r="A286" s="26" t="s">
        <v>128</v>
      </c>
      <c r="B286" s="57"/>
      <c r="C286" s="57"/>
      <c r="D286" s="57"/>
      <c r="E286" s="205"/>
      <c r="F286" s="57">
        <f t="shared" si="76"/>
        <v>0</v>
      </c>
      <c r="G286" s="57"/>
      <c r="H286" s="152"/>
      <c r="I286" s="147">
        <f t="shared" si="78"/>
        <v>0</v>
      </c>
      <c r="J286" s="57"/>
      <c r="K286" s="57"/>
      <c r="L286" s="205">
        <f t="shared" si="80"/>
        <v>0</v>
      </c>
      <c r="M286" s="57">
        <f t="shared" si="77"/>
        <v>0</v>
      </c>
      <c r="N286" s="118"/>
      <c r="O286" s="4"/>
      <c r="P286" s="4"/>
      <c r="Q286" s="4"/>
    </row>
    <row r="287" spans="1:504" s="38" customFormat="1" ht="15" hidden="1" x14ac:dyDescent="0.25">
      <c r="A287" s="58" t="s">
        <v>129</v>
      </c>
      <c r="B287" s="58"/>
      <c r="C287" s="58"/>
      <c r="D287" s="58"/>
      <c r="E287" s="206"/>
      <c r="F287" s="58">
        <f t="shared" si="76"/>
        <v>0</v>
      </c>
      <c r="G287" s="58"/>
      <c r="H287" s="58"/>
      <c r="I287" s="58">
        <f t="shared" si="78"/>
        <v>0</v>
      </c>
      <c r="J287" s="58"/>
      <c r="K287" s="58"/>
      <c r="L287" s="206">
        <f t="shared" si="80"/>
        <v>0</v>
      </c>
      <c r="M287" s="58">
        <f t="shared" si="77"/>
        <v>0</v>
      </c>
      <c r="N287" s="58"/>
      <c r="O287" s="4"/>
      <c r="P287" s="4"/>
      <c r="Q287" s="4"/>
    </row>
    <row r="288" spans="1:504" s="4" customFormat="1" ht="15" hidden="1" x14ac:dyDescent="0.25">
      <c r="A288" s="59" t="s">
        <v>80</v>
      </c>
      <c r="B288" s="60"/>
      <c r="C288" s="60"/>
      <c r="D288" s="60"/>
      <c r="E288" s="207"/>
      <c r="F288" s="60">
        <f t="shared" si="76"/>
        <v>0</v>
      </c>
      <c r="G288" s="60"/>
      <c r="H288" s="153"/>
      <c r="I288" s="151">
        <f t="shared" si="78"/>
        <v>0</v>
      </c>
      <c r="J288" s="60"/>
      <c r="K288" s="60"/>
      <c r="L288" s="207">
        <f t="shared" si="80"/>
        <v>0</v>
      </c>
      <c r="M288" s="60">
        <f t="shared" si="77"/>
        <v>0</v>
      </c>
      <c r="N288" s="124"/>
    </row>
    <row r="289" spans="1:17" s="4" customFormat="1" ht="15" hidden="1" x14ac:dyDescent="0.25">
      <c r="A289" s="61" t="s">
        <v>130</v>
      </c>
      <c r="B289" s="62"/>
      <c r="C289" s="62"/>
      <c r="D289" s="62"/>
      <c r="E289" s="208"/>
      <c r="F289" s="62">
        <f t="shared" si="76"/>
        <v>0</v>
      </c>
      <c r="G289" s="62"/>
      <c r="H289" s="154"/>
      <c r="I289" s="155">
        <f t="shared" si="78"/>
        <v>0</v>
      </c>
      <c r="J289" s="62"/>
      <c r="K289" s="62"/>
      <c r="L289" s="208">
        <f t="shared" si="80"/>
        <v>0</v>
      </c>
      <c r="M289" s="62">
        <f t="shared" si="77"/>
        <v>0</v>
      </c>
      <c r="N289" s="128"/>
    </row>
    <row r="290" spans="1:17" s="4" customFormat="1" ht="15" hidden="1" x14ac:dyDescent="0.25">
      <c r="A290" s="63" t="s">
        <v>131</v>
      </c>
      <c r="B290" s="64"/>
      <c r="C290" s="64"/>
      <c r="D290" s="64"/>
      <c r="E290" s="209"/>
      <c r="F290" s="64">
        <f t="shared" si="76"/>
        <v>0</v>
      </c>
      <c r="G290" s="64"/>
      <c r="H290" s="156"/>
      <c r="I290" s="157">
        <f t="shared" si="78"/>
        <v>0</v>
      </c>
      <c r="J290" s="64"/>
      <c r="K290" s="64"/>
      <c r="L290" s="209">
        <f t="shared" si="80"/>
        <v>0</v>
      </c>
      <c r="M290" s="64">
        <f t="shared" si="77"/>
        <v>0</v>
      </c>
      <c r="N290" s="129"/>
    </row>
    <row r="291" spans="1:17" s="4" customFormat="1" ht="25.5" hidden="1" x14ac:dyDescent="0.25">
      <c r="A291" s="31" t="s">
        <v>47</v>
      </c>
      <c r="B291" s="17"/>
      <c r="C291" s="17"/>
      <c r="D291" s="17"/>
      <c r="E291" s="170"/>
      <c r="F291" s="17">
        <f t="shared" si="76"/>
        <v>0</v>
      </c>
      <c r="G291" s="17"/>
      <c r="H291" s="18"/>
      <c r="I291" s="18">
        <f t="shared" si="78"/>
        <v>0</v>
      </c>
      <c r="J291" s="17"/>
      <c r="K291" s="17"/>
      <c r="L291" s="170">
        <f t="shared" si="80"/>
        <v>0</v>
      </c>
      <c r="M291" s="17">
        <f t="shared" si="77"/>
        <v>0</v>
      </c>
      <c r="N291" s="115"/>
    </row>
    <row r="292" spans="1:17" s="4" customFormat="1" ht="15" hidden="1" x14ac:dyDescent="0.25">
      <c r="A292" s="55" t="s">
        <v>132</v>
      </c>
      <c r="B292" s="56"/>
      <c r="C292" s="56"/>
      <c r="D292" s="56"/>
      <c r="E292" s="204"/>
      <c r="F292" s="56">
        <f t="shared" si="76"/>
        <v>0</v>
      </c>
      <c r="G292" s="56"/>
      <c r="H292" s="18"/>
      <c r="I292" s="18">
        <f t="shared" si="78"/>
        <v>0</v>
      </c>
      <c r="J292" s="56"/>
      <c r="K292" s="56"/>
      <c r="L292" s="204">
        <f t="shared" si="80"/>
        <v>0</v>
      </c>
      <c r="M292" s="56">
        <f t="shared" si="77"/>
        <v>0</v>
      </c>
      <c r="N292" s="115"/>
    </row>
    <row r="293" spans="1:17" s="4" customFormat="1" ht="15" hidden="1" x14ac:dyDescent="0.25">
      <c r="A293" s="26" t="s">
        <v>128</v>
      </c>
      <c r="B293" s="57"/>
      <c r="C293" s="57"/>
      <c r="D293" s="57"/>
      <c r="E293" s="205"/>
      <c r="F293" s="57">
        <f t="shared" si="76"/>
        <v>0</v>
      </c>
      <c r="G293" s="57"/>
      <c r="H293" s="152"/>
      <c r="I293" s="147">
        <f t="shared" si="78"/>
        <v>0</v>
      </c>
      <c r="J293" s="57"/>
      <c r="K293" s="57"/>
      <c r="L293" s="205">
        <f t="shared" si="80"/>
        <v>0</v>
      </c>
      <c r="M293" s="57">
        <f t="shared" si="77"/>
        <v>0</v>
      </c>
      <c r="N293" s="118"/>
    </row>
    <row r="294" spans="1:17" s="38" customFormat="1" ht="15" hidden="1" x14ac:dyDescent="0.25">
      <c r="A294" s="58" t="s">
        <v>129</v>
      </c>
      <c r="B294" s="58"/>
      <c r="C294" s="58"/>
      <c r="D294" s="58"/>
      <c r="E294" s="206"/>
      <c r="F294" s="58">
        <f t="shared" si="76"/>
        <v>0</v>
      </c>
      <c r="G294" s="58"/>
      <c r="H294" s="58"/>
      <c r="I294" s="58">
        <f t="shared" si="78"/>
        <v>0</v>
      </c>
      <c r="J294" s="58"/>
      <c r="K294" s="58"/>
      <c r="L294" s="206">
        <f t="shared" si="80"/>
        <v>0</v>
      </c>
      <c r="M294" s="58">
        <f t="shared" si="77"/>
        <v>0</v>
      </c>
      <c r="N294" s="58"/>
      <c r="O294" s="4"/>
      <c r="P294" s="4"/>
      <c r="Q294" s="4"/>
    </row>
    <row r="295" spans="1:17" s="4" customFormat="1" ht="15" hidden="1" x14ac:dyDescent="0.25">
      <c r="A295" s="59" t="s">
        <v>80</v>
      </c>
      <c r="B295" s="60"/>
      <c r="C295" s="60"/>
      <c r="D295" s="60"/>
      <c r="E295" s="207"/>
      <c r="F295" s="60">
        <f t="shared" si="76"/>
        <v>0</v>
      </c>
      <c r="G295" s="60"/>
      <c r="H295" s="153"/>
      <c r="I295" s="151">
        <f t="shared" si="78"/>
        <v>0</v>
      </c>
      <c r="J295" s="60"/>
      <c r="K295" s="60"/>
      <c r="L295" s="207">
        <f t="shared" si="80"/>
        <v>0</v>
      </c>
      <c r="M295" s="60">
        <f t="shared" si="77"/>
        <v>0</v>
      </c>
      <c r="N295" s="124"/>
    </row>
    <row r="296" spans="1:17" s="4" customFormat="1" ht="14.25" hidden="1" customHeight="1" x14ac:dyDescent="0.25">
      <c r="A296" s="61" t="s">
        <v>130</v>
      </c>
      <c r="B296" s="62"/>
      <c r="C296" s="62"/>
      <c r="D296" s="62"/>
      <c r="E296" s="208"/>
      <c r="F296" s="62">
        <f t="shared" si="76"/>
        <v>0</v>
      </c>
      <c r="G296" s="62"/>
      <c r="H296" s="154"/>
      <c r="I296" s="155">
        <f t="shared" si="78"/>
        <v>0</v>
      </c>
      <c r="J296" s="62"/>
      <c r="K296" s="62"/>
      <c r="L296" s="208">
        <f t="shared" si="80"/>
        <v>0</v>
      </c>
      <c r="M296" s="62">
        <f t="shared" si="77"/>
        <v>0</v>
      </c>
      <c r="N296" s="128"/>
    </row>
    <row r="297" spans="1:17" s="4" customFormat="1" ht="15" hidden="1" x14ac:dyDescent="0.25">
      <c r="A297" s="63" t="s">
        <v>131</v>
      </c>
      <c r="B297" s="64"/>
      <c r="C297" s="64"/>
      <c r="D297" s="64"/>
      <c r="E297" s="209"/>
      <c r="F297" s="64">
        <f t="shared" si="76"/>
        <v>0</v>
      </c>
      <c r="G297" s="64"/>
      <c r="H297" s="156"/>
      <c r="I297" s="157">
        <f t="shared" si="78"/>
        <v>0</v>
      </c>
      <c r="J297" s="157"/>
      <c r="K297" s="64"/>
      <c r="L297" s="209">
        <f t="shared" si="80"/>
        <v>0</v>
      </c>
      <c r="M297" s="64">
        <f t="shared" si="77"/>
        <v>0</v>
      </c>
      <c r="N297" s="130"/>
    </row>
    <row r="298" spans="1:17" s="4" customFormat="1" ht="25.5" hidden="1" x14ac:dyDescent="0.25">
      <c r="A298" s="31" t="s">
        <v>47</v>
      </c>
      <c r="B298" s="17"/>
      <c r="C298" s="17"/>
      <c r="D298" s="17"/>
      <c r="E298" s="170"/>
      <c r="F298" s="17">
        <f t="shared" si="76"/>
        <v>0</v>
      </c>
      <c r="G298" s="17"/>
      <c r="H298" s="18"/>
      <c r="I298" s="18">
        <f t="shared" si="78"/>
        <v>0</v>
      </c>
      <c r="J298" s="17"/>
      <c r="K298" s="17"/>
      <c r="L298" s="170">
        <f t="shared" si="80"/>
        <v>0</v>
      </c>
      <c r="M298" s="17">
        <f t="shared" si="77"/>
        <v>0</v>
      </c>
      <c r="N298" s="115"/>
    </row>
    <row r="299" spans="1:17" s="4" customFormat="1" ht="15" hidden="1" x14ac:dyDescent="0.25">
      <c r="A299" s="55" t="s">
        <v>133</v>
      </c>
      <c r="B299" s="56"/>
      <c r="C299" s="56"/>
      <c r="D299" s="56"/>
      <c r="E299" s="204"/>
      <c r="F299" s="56">
        <f t="shared" si="76"/>
        <v>0</v>
      </c>
      <c r="G299" s="56"/>
      <c r="H299" s="18"/>
      <c r="I299" s="18">
        <f t="shared" si="78"/>
        <v>0</v>
      </c>
      <c r="J299" s="18"/>
      <c r="K299" s="18"/>
      <c r="L299" s="204">
        <f t="shared" si="80"/>
        <v>0</v>
      </c>
      <c r="M299" s="56">
        <f t="shared" si="77"/>
        <v>0</v>
      </c>
      <c r="N299" s="115"/>
    </row>
    <row r="300" spans="1:17" s="4" customFormat="1" ht="15" hidden="1" x14ac:dyDescent="0.25">
      <c r="A300" s="26" t="s">
        <v>128</v>
      </c>
      <c r="B300" s="27"/>
      <c r="C300" s="27"/>
      <c r="D300" s="27"/>
      <c r="E300" s="192"/>
      <c r="F300" s="27">
        <f t="shared" si="76"/>
        <v>0</v>
      </c>
      <c r="G300" s="27"/>
      <c r="H300" s="147"/>
      <c r="I300" s="147">
        <f t="shared" si="78"/>
        <v>0</v>
      </c>
      <c r="J300" s="27"/>
      <c r="K300" s="27"/>
      <c r="L300" s="192">
        <f t="shared" si="80"/>
        <v>0</v>
      </c>
      <c r="M300" s="27">
        <f t="shared" si="77"/>
        <v>0</v>
      </c>
      <c r="N300" s="118"/>
    </row>
    <row r="301" spans="1:17" s="38" customFormat="1" ht="15" hidden="1" x14ac:dyDescent="0.25">
      <c r="A301" s="58" t="s">
        <v>129</v>
      </c>
      <c r="B301" s="58"/>
      <c r="C301" s="58"/>
      <c r="D301" s="58"/>
      <c r="E301" s="206"/>
      <c r="F301" s="58">
        <f t="shared" si="76"/>
        <v>0</v>
      </c>
      <c r="G301" s="58"/>
      <c r="H301" s="58"/>
      <c r="I301" s="58">
        <f t="shared" si="78"/>
        <v>0</v>
      </c>
      <c r="J301" s="58"/>
      <c r="K301" s="58"/>
      <c r="L301" s="206">
        <f t="shared" si="80"/>
        <v>0</v>
      </c>
      <c r="M301" s="58">
        <f t="shared" si="77"/>
        <v>0</v>
      </c>
      <c r="N301" s="58"/>
      <c r="O301" s="4"/>
      <c r="P301" s="4"/>
      <c r="Q301" s="4"/>
    </row>
    <row r="302" spans="1:17" s="4" customFormat="1" ht="15" hidden="1" x14ac:dyDescent="0.25">
      <c r="A302" s="59" t="s">
        <v>80</v>
      </c>
      <c r="B302" s="45"/>
      <c r="C302" s="45"/>
      <c r="D302" s="45"/>
      <c r="E302" s="199"/>
      <c r="F302" s="45">
        <f t="shared" si="76"/>
        <v>0</v>
      </c>
      <c r="G302" s="45"/>
      <c r="H302" s="151"/>
      <c r="I302" s="151">
        <f t="shared" si="78"/>
        <v>0</v>
      </c>
      <c r="J302" s="45"/>
      <c r="K302" s="45"/>
      <c r="L302" s="199">
        <f t="shared" si="80"/>
        <v>0</v>
      </c>
      <c r="M302" s="45">
        <f t="shared" si="77"/>
        <v>0</v>
      </c>
      <c r="N302" s="124"/>
    </row>
    <row r="303" spans="1:17" s="4" customFormat="1" ht="15" hidden="1" x14ac:dyDescent="0.25">
      <c r="A303" s="63" t="s">
        <v>131</v>
      </c>
      <c r="B303" s="65"/>
      <c r="C303" s="65"/>
      <c r="D303" s="65"/>
      <c r="E303" s="209"/>
      <c r="F303" s="65">
        <f t="shared" si="76"/>
        <v>0</v>
      </c>
      <c r="G303" s="65"/>
      <c r="H303" s="157"/>
      <c r="I303" s="157">
        <f t="shared" si="78"/>
        <v>0</v>
      </c>
      <c r="J303" s="65"/>
      <c r="K303" s="65"/>
      <c r="L303" s="209">
        <f t="shared" si="80"/>
        <v>0</v>
      </c>
      <c r="M303" s="65">
        <f t="shared" si="77"/>
        <v>0</v>
      </c>
      <c r="N303" s="130"/>
    </row>
    <row r="304" spans="1:17" s="4" customFormat="1" ht="25.5" hidden="1" x14ac:dyDescent="0.25">
      <c r="A304" s="31" t="s">
        <v>47</v>
      </c>
      <c r="B304" s="17"/>
      <c r="C304" s="17"/>
      <c r="D304" s="17"/>
      <c r="E304" s="170"/>
      <c r="F304" s="17">
        <f t="shared" si="76"/>
        <v>0</v>
      </c>
      <c r="G304" s="17"/>
      <c r="H304" s="18"/>
      <c r="I304" s="18">
        <f t="shared" si="78"/>
        <v>0</v>
      </c>
      <c r="J304" s="17"/>
      <c r="K304" s="17"/>
      <c r="L304" s="170">
        <f t="shared" si="80"/>
        <v>0</v>
      </c>
      <c r="M304" s="17">
        <f t="shared" si="77"/>
        <v>0</v>
      </c>
      <c r="N304" s="115"/>
    </row>
    <row r="305" spans="1:17" s="4" customFormat="1" ht="30" hidden="1" customHeight="1" x14ac:dyDescent="0.25">
      <c r="A305" s="55" t="s">
        <v>134</v>
      </c>
      <c r="B305" s="56"/>
      <c r="C305" s="56"/>
      <c r="D305" s="56"/>
      <c r="E305" s="204"/>
      <c r="F305" s="56">
        <f t="shared" si="76"/>
        <v>0</v>
      </c>
      <c r="G305" s="56"/>
      <c r="H305" s="18"/>
      <c r="I305" s="18">
        <f t="shared" si="78"/>
        <v>0</v>
      </c>
      <c r="J305" s="56"/>
      <c r="K305" s="56"/>
      <c r="L305" s="204">
        <f t="shared" si="80"/>
        <v>0</v>
      </c>
      <c r="M305" s="56">
        <f t="shared" si="77"/>
        <v>0</v>
      </c>
      <c r="N305" s="115"/>
    </row>
    <row r="306" spans="1:17" s="4" customFormat="1" ht="15" hidden="1" x14ac:dyDescent="0.25">
      <c r="A306" s="26" t="s">
        <v>128</v>
      </c>
      <c r="B306" s="27"/>
      <c r="C306" s="27"/>
      <c r="D306" s="27"/>
      <c r="E306" s="192"/>
      <c r="F306" s="27">
        <f t="shared" si="76"/>
        <v>0</v>
      </c>
      <c r="G306" s="27"/>
      <c r="H306" s="147"/>
      <c r="I306" s="147">
        <f t="shared" si="78"/>
        <v>0</v>
      </c>
      <c r="J306" s="27"/>
      <c r="K306" s="27"/>
      <c r="L306" s="192">
        <f t="shared" si="80"/>
        <v>0</v>
      </c>
      <c r="M306" s="27">
        <f t="shared" si="77"/>
        <v>0</v>
      </c>
      <c r="N306" s="118"/>
    </row>
    <row r="307" spans="1:17" s="38" customFormat="1" ht="15" hidden="1" x14ac:dyDescent="0.25">
      <c r="A307" s="58" t="s">
        <v>129</v>
      </c>
      <c r="B307" s="58"/>
      <c r="C307" s="58"/>
      <c r="D307" s="58"/>
      <c r="E307" s="206"/>
      <c r="F307" s="58">
        <f t="shared" si="76"/>
        <v>0</v>
      </c>
      <c r="G307" s="58"/>
      <c r="H307" s="58"/>
      <c r="I307" s="58">
        <f t="shared" si="78"/>
        <v>0</v>
      </c>
      <c r="J307" s="58"/>
      <c r="K307" s="58"/>
      <c r="L307" s="206">
        <f t="shared" si="80"/>
        <v>0</v>
      </c>
      <c r="M307" s="58">
        <f t="shared" si="77"/>
        <v>0</v>
      </c>
      <c r="N307" s="58"/>
      <c r="O307" s="4"/>
      <c r="P307" s="4"/>
      <c r="Q307" s="4"/>
    </row>
    <row r="308" spans="1:17" s="4" customFormat="1" ht="15" hidden="1" x14ac:dyDescent="0.25">
      <c r="A308" s="59" t="s">
        <v>80</v>
      </c>
      <c r="B308" s="45"/>
      <c r="C308" s="45"/>
      <c r="D308" s="45"/>
      <c r="E308" s="199"/>
      <c r="F308" s="45">
        <f t="shared" si="76"/>
        <v>0</v>
      </c>
      <c r="G308" s="45"/>
      <c r="H308" s="151"/>
      <c r="I308" s="151">
        <f t="shared" si="78"/>
        <v>0</v>
      </c>
      <c r="J308" s="45"/>
      <c r="K308" s="45"/>
      <c r="L308" s="199">
        <f t="shared" si="80"/>
        <v>0</v>
      </c>
      <c r="M308" s="45">
        <f t="shared" si="77"/>
        <v>0</v>
      </c>
      <c r="N308" s="124"/>
    </row>
    <row r="309" spans="1:17" s="4" customFormat="1" ht="15" hidden="1" x14ac:dyDescent="0.25">
      <c r="A309" s="63" t="s">
        <v>131</v>
      </c>
      <c r="B309" s="65"/>
      <c r="C309" s="65"/>
      <c r="D309" s="65"/>
      <c r="E309" s="209"/>
      <c r="F309" s="65">
        <f t="shared" si="76"/>
        <v>0</v>
      </c>
      <c r="G309" s="65"/>
      <c r="H309" s="157"/>
      <c r="I309" s="157">
        <f t="shared" si="78"/>
        <v>0</v>
      </c>
      <c r="J309" s="65"/>
      <c r="K309" s="65"/>
      <c r="L309" s="209">
        <f t="shared" si="80"/>
        <v>0</v>
      </c>
      <c r="M309" s="65">
        <f t="shared" si="77"/>
        <v>0</v>
      </c>
      <c r="N309" s="130"/>
    </row>
    <row r="310" spans="1:17" s="4" customFormat="1" ht="0.75" hidden="1" customHeight="1" x14ac:dyDescent="0.25">
      <c r="A310" s="31" t="s">
        <v>47</v>
      </c>
      <c r="B310" s="17"/>
      <c r="C310" s="17"/>
      <c r="D310" s="17"/>
      <c r="E310" s="170"/>
      <c r="F310" s="17">
        <f t="shared" si="76"/>
        <v>0</v>
      </c>
      <c r="G310" s="17"/>
      <c r="H310" s="18"/>
      <c r="I310" s="18">
        <f t="shared" si="78"/>
        <v>0</v>
      </c>
      <c r="J310" s="17"/>
      <c r="K310" s="17"/>
      <c r="L310" s="170">
        <f t="shared" si="80"/>
        <v>0</v>
      </c>
      <c r="M310" s="17">
        <f t="shared" si="77"/>
        <v>0</v>
      </c>
      <c r="N310" s="115"/>
    </row>
    <row r="311" spans="1:17" s="4" customFormat="1" ht="25.5" hidden="1" x14ac:dyDescent="0.25">
      <c r="A311" s="28" t="s">
        <v>135</v>
      </c>
      <c r="B311" s="33">
        <f>SUM(B313:B339)</f>
        <v>0</v>
      </c>
      <c r="C311" s="33">
        <f t="shared" ref="C311:K311" si="83">SUM(C313:C339)</f>
        <v>0</v>
      </c>
      <c r="D311" s="33">
        <f t="shared" ref="D311" si="84">SUM(D313:D339)</f>
        <v>0</v>
      </c>
      <c r="E311" s="195">
        <f t="shared" si="83"/>
        <v>0</v>
      </c>
      <c r="F311" s="33">
        <f t="shared" si="76"/>
        <v>0</v>
      </c>
      <c r="G311" s="33">
        <f t="shared" si="83"/>
        <v>0</v>
      </c>
      <c r="H311" s="33">
        <f t="shared" si="83"/>
        <v>0</v>
      </c>
      <c r="I311" s="33">
        <f t="shared" si="78"/>
        <v>0</v>
      </c>
      <c r="J311" s="33">
        <f t="shared" si="83"/>
        <v>0</v>
      </c>
      <c r="K311" s="33">
        <f t="shared" si="83"/>
        <v>0</v>
      </c>
      <c r="L311" s="195">
        <f t="shared" si="80"/>
        <v>0</v>
      </c>
      <c r="M311" s="33">
        <f t="shared" si="77"/>
        <v>0</v>
      </c>
      <c r="N311" s="120"/>
    </row>
    <row r="312" spans="1:17" s="4" customFormat="1" ht="38.25" hidden="1" x14ac:dyDescent="0.25">
      <c r="A312" s="54" t="s">
        <v>136</v>
      </c>
      <c r="B312" s="32"/>
      <c r="C312" s="32"/>
      <c r="D312" s="32"/>
      <c r="E312" s="194"/>
      <c r="F312" s="32">
        <f t="shared" si="76"/>
        <v>0</v>
      </c>
      <c r="G312" s="32"/>
      <c r="H312" s="150"/>
      <c r="I312" s="18">
        <f t="shared" si="78"/>
        <v>0</v>
      </c>
      <c r="J312" s="32"/>
      <c r="K312" s="32"/>
      <c r="L312" s="194">
        <f t="shared" si="80"/>
        <v>0</v>
      </c>
      <c r="M312" s="32">
        <f t="shared" si="77"/>
        <v>0</v>
      </c>
      <c r="N312" s="115"/>
    </row>
    <row r="313" spans="1:17" s="4" customFormat="1" ht="15" hidden="1" x14ac:dyDescent="0.25">
      <c r="A313" s="66" t="s">
        <v>137</v>
      </c>
      <c r="B313" s="67"/>
      <c r="C313" s="67"/>
      <c r="D313" s="67"/>
      <c r="E313" s="210"/>
      <c r="F313" s="67">
        <f t="shared" si="76"/>
        <v>0</v>
      </c>
      <c r="G313" s="67"/>
      <c r="H313" s="158"/>
      <c r="I313" s="158">
        <f t="shared" si="78"/>
        <v>0</v>
      </c>
      <c r="J313" s="67"/>
      <c r="K313" s="67"/>
      <c r="L313" s="210">
        <f t="shared" si="80"/>
        <v>0</v>
      </c>
      <c r="M313" s="67">
        <f t="shared" si="77"/>
        <v>0</v>
      </c>
      <c r="N313" s="131"/>
    </row>
    <row r="314" spans="1:17" s="4" customFormat="1" ht="15" hidden="1" x14ac:dyDescent="0.25">
      <c r="A314" s="66" t="s">
        <v>138</v>
      </c>
      <c r="B314" s="67"/>
      <c r="C314" s="67"/>
      <c r="D314" s="67"/>
      <c r="E314" s="210"/>
      <c r="F314" s="67">
        <f t="shared" si="76"/>
        <v>0</v>
      </c>
      <c r="G314" s="67"/>
      <c r="H314" s="158"/>
      <c r="I314" s="158">
        <f t="shared" si="78"/>
        <v>0</v>
      </c>
      <c r="J314" s="67"/>
      <c r="K314" s="67"/>
      <c r="L314" s="210">
        <f t="shared" si="80"/>
        <v>0</v>
      </c>
      <c r="M314" s="67">
        <f t="shared" si="77"/>
        <v>0</v>
      </c>
      <c r="N314" s="131"/>
    </row>
    <row r="315" spans="1:17" s="4" customFormat="1" ht="15" hidden="1" x14ac:dyDescent="0.25">
      <c r="A315" s="68" t="s">
        <v>139</v>
      </c>
      <c r="B315" s="17"/>
      <c r="C315" s="17"/>
      <c r="D315" s="17"/>
      <c r="E315" s="170"/>
      <c r="F315" s="17">
        <f t="shared" si="76"/>
        <v>0</v>
      </c>
      <c r="G315" s="17"/>
      <c r="H315" s="159"/>
      <c r="I315" s="159">
        <f t="shared" si="78"/>
        <v>0</v>
      </c>
      <c r="J315" s="17"/>
      <c r="K315" s="17"/>
      <c r="L315" s="170">
        <f t="shared" si="80"/>
        <v>0</v>
      </c>
      <c r="M315" s="17">
        <f t="shared" si="77"/>
        <v>0</v>
      </c>
      <c r="N315" s="132"/>
    </row>
    <row r="316" spans="1:17" s="4" customFormat="1" ht="15" hidden="1" x14ac:dyDescent="0.25">
      <c r="A316" s="69" t="s">
        <v>140</v>
      </c>
      <c r="B316" s="17"/>
      <c r="C316" s="17"/>
      <c r="D316" s="17"/>
      <c r="E316" s="170"/>
      <c r="F316" s="17">
        <f t="shared" ref="F316:F379" si="85">G316+H316</f>
        <v>0</v>
      </c>
      <c r="G316" s="17"/>
      <c r="H316" s="18"/>
      <c r="I316" s="18">
        <f t="shared" si="78"/>
        <v>0</v>
      </c>
      <c r="J316" s="17"/>
      <c r="K316" s="17"/>
      <c r="L316" s="170">
        <f t="shared" si="80"/>
        <v>0</v>
      </c>
      <c r="M316" s="17">
        <f t="shared" ref="M316:M379" si="86">D316+L316</f>
        <v>0</v>
      </c>
      <c r="N316" s="115"/>
    </row>
    <row r="317" spans="1:17" s="4" customFormat="1" ht="15" hidden="1" x14ac:dyDescent="0.25">
      <c r="A317" s="69" t="s">
        <v>141</v>
      </c>
      <c r="B317" s="17"/>
      <c r="C317" s="17"/>
      <c r="D317" s="17"/>
      <c r="E317" s="170"/>
      <c r="F317" s="17">
        <f t="shared" si="85"/>
        <v>0</v>
      </c>
      <c r="G317" s="17"/>
      <c r="H317" s="18"/>
      <c r="I317" s="18">
        <f t="shared" si="78"/>
        <v>0</v>
      </c>
      <c r="J317" s="17"/>
      <c r="K317" s="17"/>
      <c r="L317" s="170">
        <f t="shared" si="80"/>
        <v>0</v>
      </c>
      <c r="M317" s="17">
        <f t="shared" si="86"/>
        <v>0</v>
      </c>
      <c r="N317" s="115"/>
    </row>
    <row r="318" spans="1:17" s="4" customFormat="1" ht="15" hidden="1" x14ac:dyDescent="0.25">
      <c r="A318" s="69" t="s">
        <v>142</v>
      </c>
      <c r="B318" s="17"/>
      <c r="C318" s="17"/>
      <c r="D318" s="17"/>
      <c r="E318" s="170"/>
      <c r="F318" s="17">
        <f t="shared" si="85"/>
        <v>0</v>
      </c>
      <c r="G318" s="17"/>
      <c r="H318" s="18"/>
      <c r="I318" s="18">
        <f t="shared" si="78"/>
        <v>0</v>
      </c>
      <c r="J318" s="17"/>
      <c r="K318" s="17"/>
      <c r="L318" s="170">
        <f t="shared" si="80"/>
        <v>0</v>
      </c>
      <c r="M318" s="17">
        <f t="shared" si="86"/>
        <v>0</v>
      </c>
      <c r="N318" s="115"/>
    </row>
    <row r="319" spans="1:17" s="4" customFormat="1" ht="12.75" hidden="1" customHeight="1" x14ac:dyDescent="0.25">
      <c r="A319" s="69" t="s">
        <v>143</v>
      </c>
      <c r="B319" s="17"/>
      <c r="C319" s="17"/>
      <c r="D319" s="17"/>
      <c r="E319" s="170"/>
      <c r="F319" s="17">
        <f t="shared" si="85"/>
        <v>0</v>
      </c>
      <c r="G319" s="17"/>
      <c r="H319" s="18"/>
      <c r="I319" s="18">
        <f t="shared" si="78"/>
        <v>0</v>
      </c>
      <c r="J319" s="17"/>
      <c r="K319" s="17"/>
      <c r="L319" s="170">
        <f t="shared" si="80"/>
        <v>0</v>
      </c>
      <c r="M319" s="17">
        <f t="shared" si="86"/>
        <v>0</v>
      </c>
      <c r="N319" s="115"/>
    </row>
    <row r="320" spans="1:17" s="4" customFormat="1" ht="15" hidden="1" x14ac:dyDescent="0.25">
      <c r="A320" s="69" t="s">
        <v>144</v>
      </c>
      <c r="B320" s="17"/>
      <c r="C320" s="17"/>
      <c r="D320" s="17"/>
      <c r="E320" s="170"/>
      <c r="F320" s="17">
        <f t="shared" si="85"/>
        <v>0</v>
      </c>
      <c r="G320" s="17"/>
      <c r="H320" s="18"/>
      <c r="I320" s="18">
        <f t="shared" si="78"/>
        <v>0</v>
      </c>
      <c r="J320" s="17"/>
      <c r="K320" s="17"/>
      <c r="L320" s="170">
        <f t="shared" si="80"/>
        <v>0</v>
      </c>
      <c r="M320" s="17">
        <f t="shared" si="86"/>
        <v>0</v>
      </c>
      <c r="N320" s="115"/>
    </row>
    <row r="321" spans="1:17" s="4" customFormat="1" ht="15" hidden="1" x14ac:dyDescent="0.25">
      <c r="A321" s="70" t="s">
        <v>145</v>
      </c>
      <c r="B321" s="17"/>
      <c r="C321" s="17"/>
      <c r="D321" s="17"/>
      <c r="E321" s="170"/>
      <c r="F321" s="17">
        <f t="shared" si="85"/>
        <v>0</v>
      </c>
      <c r="G321" s="17"/>
      <c r="H321" s="18"/>
      <c r="I321" s="18">
        <f t="shared" si="78"/>
        <v>0</v>
      </c>
      <c r="J321" s="17"/>
      <c r="K321" s="17"/>
      <c r="L321" s="170">
        <f t="shared" si="80"/>
        <v>0</v>
      </c>
      <c r="M321" s="17">
        <f t="shared" si="86"/>
        <v>0</v>
      </c>
      <c r="N321" s="115"/>
    </row>
    <row r="322" spans="1:17" s="4" customFormat="1" ht="15" hidden="1" x14ac:dyDescent="0.25">
      <c r="A322" s="70" t="s">
        <v>146</v>
      </c>
      <c r="B322" s="17"/>
      <c r="C322" s="17"/>
      <c r="D322" s="17"/>
      <c r="E322" s="170"/>
      <c r="F322" s="17">
        <f t="shared" si="85"/>
        <v>0</v>
      </c>
      <c r="G322" s="17"/>
      <c r="H322" s="18"/>
      <c r="I322" s="18">
        <f t="shared" si="78"/>
        <v>0</v>
      </c>
      <c r="J322" s="17"/>
      <c r="K322" s="17"/>
      <c r="L322" s="170">
        <f t="shared" si="80"/>
        <v>0</v>
      </c>
      <c r="M322" s="17">
        <f t="shared" si="86"/>
        <v>0</v>
      </c>
      <c r="N322" s="115"/>
    </row>
    <row r="323" spans="1:17" s="4" customFormat="1" ht="15" hidden="1" x14ac:dyDescent="0.25">
      <c r="A323" s="70" t="s">
        <v>147</v>
      </c>
      <c r="B323" s="17"/>
      <c r="C323" s="17"/>
      <c r="D323" s="17"/>
      <c r="E323" s="170"/>
      <c r="F323" s="17">
        <f t="shared" si="85"/>
        <v>0</v>
      </c>
      <c r="G323" s="17"/>
      <c r="H323" s="18"/>
      <c r="I323" s="18">
        <f t="shared" si="78"/>
        <v>0</v>
      </c>
      <c r="J323" s="17"/>
      <c r="K323" s="17"/>
      <c r="L323" s="170">
        <f t="shared" si="80"/>
        <v>0</v>
      </c>
      <c r="M323" s="17">
        <f t="shared" si="86"/>
        <v>0</v>
      </c>
      <c r="N323" s="115"/>
    </row>
    <row r="324" spans="1:17" s="4" customFormat="1" ht="15" hidden="1" x14ac:dyDescent="0.25">
      <c r="A324" s="70" t="s">
        <v>148</v>
      </c>
      <c r="B324" s="17"/>
      <c r="C324" s="17"/>
      <c r="D324" s="17"/>
      <c r="E324" s="170"/>
      <c r="F324" s="17">
        <f t="shared" si="85"/>
        <v>0</v>
      </c>
      <c r="G324" s="17"/>
      <c r="H324" s="18"/>
      <c r="I324" s="18">
        <f t="shared" si="78"/>
        <v>0</v>
      </c>
      <c r="J324" s="17"/>
      <c r="K324" s="17"/>
      <c r="L324" s="170">
        <f t="shared" si="80"/>
        <v>0</v>
      </c>
      <c r="M324" s="17">
        <f t="shared" si="86"/>
        <v>0</v>
      </c>
      <c r="N324" s="115"/>
      <c r="O324" s="38"/>
      <c r="P324" s="38"/>
      <c r="Q324" s="38"/>
    </row>
    <row r="325" spans="1:17" ht="25.5" hidden="1" x14ac:dyDescent="0.25">
      <c r="A325" s="70" t="s">
        <v>149</v>
      </c>
      <c r="B325" s="17"/>
      <c r="C325" s="17"/>
      <c r="D325" s="17"/>
      <c r="E325" s="170"/>
      <c r="F325" s="17">
        <f t="shared" si="85"/>
        <v>0</v>
      </c>
      <c r="G325" s="17"/>
      <c r="H325" s="18"/>
      <c r="I325" s="18">
        <f t="shared" si="78"/>
        <v>0</v>
      </c>
      <c r="J325" s="17"/>
      <c r="K325" s="17"/>
      <c r="L325" s="170">
        <f t="shared" si="80"/>
        <v>0</v>
      </c>
      <c r="M325" s="17">
        <f t="shared" si="86"/>
        <v>0</v>
      </c>
      <c r="N325" s="115"/>
      <c r="O325" s="38"/>
      <c r="P325" s="38"/>
      <c r="Q325" s="38"/>
    </row>
    <row r="326" spans="1:17" ht="15" hidden="1" x14ac:dyDescent="0.25">
      <c r="A326" s="70" t="s">
        <v>150</v>
      </c>
      <c r="B326" s="17"/>
      <c r="C326" s="17"/>
      <c r="D326" s="17"/>
      <c r="E326" s="170"/>
      <c r="F326" s="17">
        <f t="shared" si="85"/>
        <v>0</v>
      </c>
      <c r="G326" s="17"/>
      <c r="H326" s="18"/>
      <c r="I326" s="18">
        <f t="shared" si="78"/>
        <v>0</v>
      </c>
      <c r="J326" s="17"/>
      <c r="K326" s="17"/>
      <c r="L326" s="170">
        <f t="shared" si="80"/>
        <v>0</v>
      </c>
      <c r="M326" s="17">
        <f t="shared" si="86"/>
        <v>0</v>
      </c>
      <c r="N326" s="115"/>
      <c r="O326" s="38"/>
      <c r="P326" s="38"/>
      <c r="Q326" s="38"/>
    </row>
    <row r="327" spans="1:17" s="38" customFormat="1" ht="15" hidden="1" x14ac:dyDescent="0.25">
      <c r="A327" s="71" t="s">
        <v>151</v>
      </c>
      <c r="B327" s="72"/>
      <c r="C327" s="72"/>
      <c r="D327" s="72"/>
      <c r="E327" s="170"/>
      <c r="F327" s="72">
        <f t="shared" si="85"/>
        <v>0</v>
      </c>
      <c r="G327" s="72"/>
      <c r="H327" s="160"/>
      <c r="I327" s="18">
        <f t="shared" si="78"/>
        <v>0</v>
      </c>
      <c r="J327" s="72"/>
      <c r="K327" s="72"/>
      <c r="L327" s="170">
        <f t="shared" si="80"/>
        <v>0</v>
      </c>
      <c r="M327" s="72">
        <f t="shared" si="86"/>
        <v>0</v>
      </c>
      <c r="N327" s="115"/>
      <c r="O327" s="4"/>
      <c r="P327" s="4"/>
      <c r="Q327" s="4"/>
    </row>
    <row r="328" spans="1:17" s="38" customFormat="1" ht="38.25" hidden="1" x14ac:dyDescent="0.25">
      <c r="A328" s="71" t="s">
        <v>152</v>
      </c>
      <c r="B328" s="72"/>
      <c r="C328" s="72"/>
      <c r="D328" s="72"/>
      <c r="E328" s="170"/>
      <c r="F328" s="72">
        <f t="shared" si="85"/>
        <v>0</v>
      </c>
      <c r="G328" s="72"/>
      <c r="H328" s="160"/>
      <c r="I328" s="18">
        <f t="shared" si="78"/>
        <v>0</v>
      </c>
      <c r="J328" s="72"/>
      <c r="K328" s="72"/>
      <c r="L328" s="170">
        <f t="shared" si="80"/>
        <v>0</v>
      </c>
      <c r="M328" s="72">
        <f t="shared" si="86"/>
        <v>0</v>
      </c>
      <c r="N328" s="115"/>
      <c r="O328" s="4"/>
      <c r="P328" s="4"/>
      <c r="Q328" s="4"/>
    </row>
    <row r="329" spans="1:17" s="38" customFormat="1" ht="25.5" hidden="1" x14ac:dyDescent="0.25">
      <c r="A329" s="71" t="s">
        <v>153</v>
      </c>
      <c r="B329" s="72"/>
      <c r="C329" s="72"/>
      <c r="D329" s="72"/>
      <c r="E329" s="170"/>
      <c r="F329" s="72">
        <f t="shared" si="85"/>
        <v>0</v>
      </c>
      <c r="G329" s="72"/>
      <c r="H329" s="160"/>
      <c r="I329" s="18">
        <f t="shared" si="78"/>
        <v>0</v>
      </c>
      <c r="J329" s="72"/>
      <c r="K329" s="72"/>
      <c r="L329" s="170">
        <f t="shared" si="80"/>
        <v>0</v>
      </c>
      <c r="M329" s="72">
        <f t="shared" si="86"/>
        <v>0</v>
      </c>
      <c r="N329" s="115"/>
      <c r="O329" s="4"/>
      <c r="P329" s="4"/>
      <c r="Q329" s="4"/>
    </row>
    <row r="330" spans="1:17" ht="15" hidden="1" x14ac:dyDescent="0.25">
      <c r="A330" s="71"/>
      <c r="B330" s="72"/>
      <c r="C330" s="72"/>
      <c r="D330" s="72"/>
      <c r="E330" s="170"/>
      <c r="F330" s="72">
        <f t="shared" si="85"/>
        <v>0</v>
      </c>
      <c r="G330" s="72"/>
      <c r="H330" s="160"/>
      <c r="I330" s="18">
        <f t="shared" si="78"/>
        <v>0</v>
      </c>
      <c r="J330" s="72"/>
      <c r="K330" s="72"/>
      <c r="L330" s="170">
        <f t="shared" si="80"/>
        <v>0</v>
      </c>
      <c r="M330" s="72">
        <f t="shared" si="86"/>
        <v>0</v>
      </c>
      <c r="N330" s="115"/>
    </row>
    <row r="331" spans="1:17" ht="15" hidden="1" x14ac:dyDescent="0.25">
      <c r="A331" s="71"/>
      <c r="B331" s="17"/>
      <c r="C331" s="17"/>
      <c r="D331" s="17"/>
      <c r="E331" s="170"/>
      <c r="F331" s="17">
        <f t="shared" si="85"/>
        <v>0</v>
      </c>
      <c r="G331" s="17"/>
      <c r="H331" s="160"/>
      <c r="I331" s="18">
        <f t="shared" si="78"/>
        <v>0</v>
      </c>
      <c r="J331" s="17"/>
      <c r="K331" s="17"/>
      <c r="L331" s="170">
        <f t="shared" si="80"/>
        <v>0</v>
      </c>
      <c r="M331" s="17">
        <f t="shared" si="86"/>
        <v>0</v>
      </c>
      <c r="N331" s="115"/>
    </row>
    <row r="332" spans="1:17" ht="15" hidden="1" x14ac:dyDescent="0.25">
      <c r="A332" s="71"/>
      <c r="B332" s="17"/>
      <c r="C332" s="17"/>
      <c r="D332" s="17"/>
      <c r="E332" s="170"/>
      <c r="F332" s="17">
        <f t="shared" si="85"/>
        <v>0</v>
      </c>
      <c r="G332" s="17"/>
      <c r="H332" s="160"/>
      <c r="I332" s="18">
        <f t="shared" si="78"/>
        <v>0</v>
      </c>
      <c r="J332" s="17"/>
      <c r="K332" s="17"/>
      <c r="L332" s="170">
        <f t="shared" si="80"/>
        <v>0</v>
      </c>
      <c r="M332" s="17">
        <f t="shared" si="86"/>
        <v>0</v>
      </c>
      <c r="N332" s="115"/>
    </row>
    <row r="333" spans="1:17" ht="15" hidden="1" x14ac:dyDescent="0.25">
      <c r="A333" s="69"/>
      <c r="B333" s="17"/>
      <c r="C333" s="17"/>
      <c r="D333" s="17"/>
      <c r="E333" s="170"/>
      <c r="F333" s="17">
        <f t="shared" si="85"/>
        <v>0</v>
      </c>
      <c r="G333" s="17"/>
      <c r="H333" s="18"/>
      <c r="I333" s="18">
        <f t="shared" si="78"/>
        <v>0</v>
      </c>
      <c r="J333" s="17"/>
      <c r="K333" s="17"/>
      <c r="L333" s="170">
        <f t="shared" si="80"/>
        <v>0</v>
      </c>
      <c r="M333" s="17">
        <f t="shared" si="86"/>
        <v>0</v>
      </c>
      <c r="N333" s="115"/>
    </row>
    <row r="334" spans="1:17" ht="15" hidden="1" x14ac:dyDescent="0.25">
      <c r="A334" s="69"/>
      <c r="B334" s="17"/>
      <c r="C334" s="17"/>
      <c r="D334" s="17"/>
      <c r="E334" s="170"/>
      <c r="F334" s="17">
        <f t="shared" si="85"/>
        <v>0</v>
      </c>
      <c r="G334" s="17"/>
      <c r="H334" s="18"/>
      <c r="I334" s="18">
        <f t="shared" si="78"/>
        <v>0</v>
      </c>
      <c r="J334" s="17"/>
      <c r="K334" s="17"/>
      <c r="L334" s="170">
        <f t="shared" si="80"/>
        <v>0</v>
      </c>
      <c r="M334" s="17">
        <f t="shared" si="86"/>
        <v>0</v>
      </c>
      <c r="N334" s="115"/>
    </row>
    <row r="335" spans="1:17" ht="15" hidden="1" x14ac:dyDescent="0.25">
      <c r="A335" s="69"/>
      <c r="B335" s="17"/>
      <c r="C335" s="17"/>
      <c r="D335" s="17"/>
      <c r="E335" s="170"/>
      <c r="F335" s="17">
        <f t="shared" si="85"/>
        <v>0</v>
      </c>
      <c r="G335" s="17"/>
      <c r="H335" s="18"/>
      <c r="I335" s="18">
        <f t="shared" si="78"/>
        <v>0</v>
      </c>
      <c r="J335" s="17"/>
      <c r="K335" s="17"/>
      <c r="L335" s="170">
        <f t="shared" si="80"/>
        <v>0</v>
      </c>
      <c r="M335" s="17">
        <f t="shared" si="86"/>
        <v>0</v>
      </c>
      <c r="N335" s="115"/>
    </row>
    <row r="336" spans="1:17" ht="15" hidden="1" x14ac:dyDescent="0.25">
      <c r="A336" s="69"/>
      <c r="B336" s="17"/>
      <c r="C336" s="17"/>
      <c r="D336" s="17"/>
      <c r="E336" s="170"/>
      <c r="F336" s="17">
        <f t="shared" si="85"/>
        <v>0</v>
      </c>
      <c r="G336" s="17"/>
      <c r="H336" s="18"/>
      <c r="I336" s="18">
        <f t="shared" si="78"/>
        <v>0</v>
      </c>
      <c r="J336" s="17"/>
      <c r="K336" s="17"/>
      <c r="L336" s="170">
        <f t="shared" si="80"/>
        <v>0</v>
      </c>
      <c r="M336" s="17">
        <f t="shared" si="86"/>
        <v>0</v>
      </c>
      <c r="N336" s="115"/>
    </row>
    <row r="337" spans="1:14" ht="15" hidden="1" x14ac:dyDescent="0.25">
      <c r="A337" s="69"/>
      <c r="B337" s="17"/>
      <c r="C337" s="17"/>
      <c r="D337" s="17"/>
      <c r="E337" s="170"/>
      <c r="F337" s="17">
        <f t="shared" si="85"/>
        <v>0</v>
      </c>
      <c r="G337" s="17"/>
      <c r="H337" s="18"/>
      <c r="I337" s="18">
        <f t="shared" si="78"/>
        <v>0</v>
      </c>
      <c r="J337" s="17"/>
      <c r="K337" s="17"/>
      <c r="L337" s="170">
        <f t="shared" si="80"/>
        <v>0</v>
      </c>
      <c r="M337" s="17">
        <f t="shared" si="86"/>
        <v>0</v>
      </c>
      <c r="N337" s="115"/>
    </row>
    <row r="338" spans="1:14" ht="15" hidden="1" x14ac:dyDescent="0.25">
      <c r="A338" s="69"/>
      <c r="B338" s="17"/>
      <c r="C338" s="17"/>
      <c r="D338" s="17"/>
      <c r="E338" s="170"/>
      <c r="F338" s="17">
        <f t="shared" si="85"/>
        <v>0</v>
      </c>
      <c r="G338" s="17"/>
      <c r="H338" s="18"/>
      <c r="I338" s="18">
        <f t="shared" si="78"/>
        <v>0</v>
      </c>
      <c r="J338" s="17"/>
      <c r="K338" s="17"/>
      <c r="L338" s="170">
        <f t="shared" si="80"/>
        <v>0</v>
      </c>
      <c r="M338" s="17">
        <f t="shared" si="86"/>
        <v>0</v>
      </c>
      <c r="N338" s="115"/>
    </row>
    <row r="339" spans="1:14" ht="15" hidden="1" x14ac:dyDescent="0.25">
      <c r="A339" s="69"/>
      <c r="B339" s="17"/>
      <c r="C339" s="17"/>
      <c r="D339" s="17"/>
      <c r="E339" s="170"/>
      <c r="F339" s="17">
        <f t="shared" si="85"/>
        <v>0</v>
      </c>
      <c r="G339" s="17"/>
      <c r="H339" s="18"/>
      <c r="I339" s="18">
        <f t="shared" si="78"/>
        <v>0</v>
      </c>
      <c r="J339" s="17"/>
      <c r="K339" s="17"/>
      <c r="L339" s="170">
        <f t="shared" si="80"/>
        <v>0</v>
      </c>
      <c r="M339" s="17">
        <f t="shared" si="86"/>
        <v>0</v>
      </c>
      <c r="N339" s="115"/>
    </row>
    <row r="340" spans="1:14" ht="25.5" hidden="1" x14ac:dyDescent="0.25">
      <c r="A340" s="73" t="s">
        <v>47</v>
      </c>
      <c r="B340" s="43">
        <f>B341+B342+B343+B344+B345+B346+B347+B348+B349+B350+B352</f>
        <v>0</v>
      </c>
      <c r="C340" s="43">
        <f t="shared" ref="C340:K340" si="87">C341+C342+C343+C344+C345+C346+C347+C348+C349+C350+C352</f>
        <v>0</v>
      </c>
      <c r="D340" s="43">
        <f t="shared" ref="D340" si="88">D341+D342+D343+D344+D345+D346+D347+D348+D349+D350+D352</f>
        <v>0</v>
      </c>
      <c r="E340" s="202">
        <f t="shared" si="87"/>
        <v>0</v>
      </c>
      <c r="F340" s="43">
        <f t="shared" si="85"/>
        <v>0</v>
      </c>
      <c r="G340" s="43">
        <f t="shared" si="87"/>
        <v>0</v>
      </c>
      <c r="H340" s="43">
        <f t="shared" si="87"/>
        <v>0</v>
      </c>
      <c r="I340" s="43">
        <f t="shared" si="78"/>
        <v>0</v>
      </c>
      <c r="J340" s="43">
        <f t="shared" si="87"/>
        <v>0</v>
      </c>
      <c r="K340" s="43">
        <f t="shared" si="87"/>
        <v>0</v>
      </c>
      <c r="L340" s="202">
        <f t="shared" si="80"/>
        <v>0</v>
      </c>
      <c r="M340" s="43">
        <f t="shared" si="86"/>
        <v>0</v>
      </c>
      <c r="N340" s="43"/>
    </row>
    <row r="341" spans="1:14" ht="0.75" hidden="1" customHeight="1" x14ac:dyDescent="0.25">
      <c r="A341" s="69" t="s">
        <v>154</v>
      </c>
      <c r="B341" s="17"/>
      <c r="C341" s="17"/>
      <c r="D341" s="17"/>
      <c r="E341" s="195"/>
      <c r="F341" s="17">
        <f t="shared" si="85"/>
        <v>0</v>
      </c>
      <c r="G341" s="32"/>
      <c r="H341" s="150"/>
      <c r="I341" s="18">
        <f t="shared" si="78"/>
        <v>0</v>
      </c>
      <c r="J341" s="17"/>
      <c r="K341" s="17"/>
      <c r="L341" s="170">
        <f t="shared" si="80"/>
        <v>0</v>
      </c>
      <c r="M341" s="17">
        <f t="shared" si="86"/>
        <v>0</v>
      </c>
      <c r="N341" s="115"/>
    </row>
    <row r="342" spans="1:14" ht="15" hidden="1" x14ac:dyDescent="0.25">
      <c r="A342" s="69" t="s">
        <v>155</v>
      </c>
      <c r="B342" s="17"/>
      <c r="C342" s="17"/>
      <c r="D342" s="17"/>
      <c r="E342" s="195"/>
      <c r="F342" s="17">
        <f t="shared" si="85"/>
        <v>0</v>
      </c>
      <c r="G342" s="32"/>
      <c r="H342" s="150"/>
      <c r="I342" s="18">
        <f t="shared" ref="I342:I405" si="89">J342+K342</f>
        <v>0</v>
      </c>
      <c r="J342" s="17"/>
      <c r="K342" s="17"/>
      <c r="L342" s="170">
        <f t="shared" ref="L342:L405" si="90">I342+F342</f>
        <v>0</v>
      </c>
      <c r="M342" s="17">
        <f t="shared" si="86"/>
        <v>0</v>
      </c>
      <c r="N342" s="115"/>
    </row>
    <row r="343" spans="1:14" ht="15" hidden="1" x14ac:dyDescent="0.25">
      <c r="A343" s="69" t="s">
        <v>140</v>
      </c>
      <c r="B343" s="17"/>
      <c r="C343" s="17"/>
      <c r="D343" s="17"/>
      <c r="E343" s="195"/>
      <c r="F343" s="17">
        <f t="shared" si="85"/>
        <v>0</v>
      </c>
      <c r="G343" s="32"/>
      <c r="H343" s="150"/>
      <c r="I343" s="18">
        <f t="shared" si="89"/>
        <v>0</v>
      </c>
      <c r="J343" s="17"/>
      <c r="K343" s="17"/>
      <c r="L343" s="170">
        <f t="shared" si="90"/>
        <v>0</v>
      </c>
      <c r="M343" s="17">
        <f t="shared" si="86"/>
        <v>0</v>
      </c>
      <c r="N343" s="115"/>
    </row>
    <row r="344" spans="1:14" ht="15" hidden="1" x14ac:dyDescent="0.25">
      <c r="A344" s="69" t="s">
        <v>141</v>
      </c>
      <c r="B344" s="33"/>
      <c r="C344" s="17"/>
      <c r="D344" s="17"/>
      <c r="E344" s="195"/>
      <c r="F344" s="17">
        <f t="shared" si="85"/>
        <v>0</v>
      </c>
      <c r="G344" s="32"/>
      <c r="H344" s="150"/>
      <c r="I344" s="18">
        <f t="shared" si="89"/>
        <v>0</v>
      </c>
      <c r="J344" s="17"/>
      <c r="K344" s="17"/>
      <c r="L344" s="170">
        <f t="shared" si="90"/>
        <v>0</v>
      </c>
      <c r="M344" s="17">
        <f t="shared" si="86"/>
        <v>0</v>
      </c>
      <c r="N344" s="115"/>
    </row>
    <row r="345" spans="1:14" ht="15" hidden="1" x14ac:dyDescent="0.25">
      <c r="A345" s="70" t="s">
        <v>143</v>
      </c>
      <c r="B345" s="33"/>
      <c r="C345" s="17"/>
      <c r="D345" s="17"/>
      <c r="E345" s="195"/>
      <c r="F345" s="17">
        <f t="shared" si="85"/>
        <v>0</v>
      </c>
      <c r="G345" s="32"/>
      <c r="H345" s="150"/>
      <c r="I345" s="18">
        <f t="shared" si="89"/>
        <v>0</v>
      </c>
      <c r="J345" s="17"/>
      <c r="K345" s="17"/>
      <c r="L345" s="170">
        <f t="shared" si="90"/>
        <v>0</v>
      </c>
      <c r="M345" s="17">
        <f t="shared" si="86"/>
        <v>0</v>
      </c>
      <c r="N345" s="115"/>
    </row>
    <row r="346" spans="1:14" ht="15" hidden="1" x14ac:dyDescent="0.25">
      <c r="A346" s="70" t="s">
        <v>156</v>
      </c>
      <c r="B346" s="33"/>
      <c r="C346" s="17"/>
      <c r="D346" s="17"/>
      <c r="E346" s="195"/>
      <c r="F346" s="17">
        <f t="shared" si="85"/>
        <v>0</v>
      </c>
      <c r="G346" s="32"/>
      <c r="H346" s="150"/>
      <c r="I346" s="18">
        <f t="shared" si="89"/>
        <v>0</v>
      </c>
      <c r="J346" s="17"/>
      <c r="K346" s="17"/>
      <c r="L346" s="170">
        <f t="shared" si="90"/>
        <v>0</v>
      </c>
      <c r="M346" s="17">
        <f t="shared" si="86"/>
        <v>0</v>
      </c>
      <c r="N346" s="115"/>
    </row>
    <row r="347" spans="1:14" ht="25.5" hidden="1" x14ac:dyDescent="0.25">
      <c r="A347" s="70" t="s">
        <v>153</v>
      </c>
      <c r="B347" s="17"/>
      <c r="C347" s="17"/>
      <c r="D347" s="17"/>
      <c r="E347" s="195"/>
      <c r="F347" s="17">
        <f t="shared" si="85"/>
        <v>0</v>
      </c>
      <c r="G347" s="32"/>
      <c r="H347" s="150"/>
      <c r="I347" s="18">
        <f t="shared" si="89"/>
        <v>0</v>
      </c>
      <c r="J347" s="17"/>
      <c r="K347" s="17"/>
      <c r="L347" s="170">
        <f t="shared" si="90"/>
        <v>0</v>
      </c>
      <c r="M347" s="17">
        <f t="shared" si="86"/>
        <v>0</v>
      </c>
      <c r="N347" s="115"/>
    </row>
    <row r="348" spans="1:14" ht="38.25" hidden="1" x14ac:dyDescent="0.25">
      <c r="A348" s="70" t="s">
        <v>152</v>
      </c>
      <c r="B348" s="17"/>
      <c r="C348" s="17"/>
      <c r="D348" s="17"/>
      <c r="E348" s="195"/>
      <c r="F348" s="17">
        <f t="shared" si="85"/>
        <v>0</v>
      </c>
      <c r="G348" s="32"/>
      <c r="H348" s="150"/>
      <c r="I348" s="18">
        <f t="shared" si="89"/>
        <v>0</v>
      </c>
      <c r="J348" s="17"/>
      <c r="K348" s="17"/>
      <c r="L348" s="170">
        <f t="shared" si="90"/>
        <v>0</v>
      </c>
      <c r="M348" s="17">
        <f t="shared" si="86"/>
        <v>0</v>
      </c>
      <c r="N348" s="115"/>
    </row>
    <row r="349" spans="1:14" ht="15" hidden="1" x14ac:dyDescent="0.25">
      <c r="A349" s="71" t="s">
        <v>142</v>
      </c>
      <c r="B349" s="72"/>
      <c r="C349" s="72"/>
      <c r="D349" s="72"/>
      <c r="E349" s="195"/>
      <c r="F349" s="17">
        <f t="shared" si="85"/>
        <v>0</v>
      </c>
      <c r="G349" s="32"/>
      <c r="H349" s="150"/>
      <c r="I349" s="18">
        <f t="shared" si="89"/>
        <v>0</v>
      </c>
      <c r="J349" s="72"/>
      <c r="K349" s="72"/>
      <c r="L349" s="170">
        <f t="shared" si="90"/>
        <v>0</v>
      </c>
      <c r="M349" s="72">
        <f t="shared" si="86"/>
        <v>0</v>
      </c>
      <c r="N349" s="115"/>
    </row>
    <row r="350" spans="1:14" ht="15" hidden="1" x14ac:dyDescent="0.25">
      <c r="A350" s="71"/>
      <c r="B350" s="17"/>
      <c r="C350" s="17"/>
      <c r="D350" s="17"/>
      <c r="E350" s="195"/>
      <c r="F350" s="17">
        <f t="shared" si="85"/>
        <v>0</v>
      </c>
      <c r="G350" s="32"/>
      <c r="H350" s="150"/>
      <c r="I350" s="18">
        <f t="shared" si="89"/>
        <v>0</v>
      </c>
      <c r="J350" s="17"/>
      <c r="K350" s="17"/>
      <c r="L350" s="170">
        <f t="shared" si="90"/>
        <v>0</v>
      </c>
      <c r="M350" s="17">
        <f t="shared" si="86"/>
        <v>0</v>
      </c>
      <c r="N350" s="115"/>
    </row>
    <row r="351" spans="1:14" ht="15" hidden="1" x14ac:dyDescent="0.25">
      <c r="A351" s="69"/>
      <c r="B351" s="17"/>
      <c r="C351" s="17"/>
      <c r="D351" s="17"/>
      <c r="E351" s="196"/>
      <c r="F351" s="17">
        <f t="shared" si="85"/>
        <v>0</v>
      </c>
      <c r="G351" s="32"/>
      <c r="H351" s="150"/>
      <c r="I351" s="18">
        <f t="shared" si="89"/>
        <v>0</v>
      </c>
      <c r="J351" s="17"/>
      <c r="K351" s="17"/>
      <c r="L351" s="170">
        <f t="shared" si="90"/>
        <v>0</v>
      </c>
      <c r="M351" s="17">
        <f t="shared" si="86"/>
        <v>0</v>
      </c>
      <c r="N351" s="115"/>
    </row>
    <row r="352" spans="1:14" ht="15" hidden="1" x14ac:dyDescent="0.25">
      <c r="A352" s="69"/>
      <c r="B352" s="17"/>
      <c r="C352" s="17"/>
      <c r="D352" s="17"/>
      <c r="E352" s="196"/>
      <c r="F352" s="17">
        <f t="shared" si="85"/>
        <v>0</v>
      </c>
      <c r="G352" s="17"/>
      <c r="H352" s="18"/>
      <c r="I352" s="18">
        <f t="shared" si="89"/>
        <v>0</v>
      </c>
      <c r="J352" s="17"/>
      <c r="K352" s="17"/>
      <c r="L352" s="170">
        <f t="shared" si="90"/>
        <v>0</v>
      </c>
      <c r="M352" s="17">
        <f t="shared" si="86"/>
        <v>0</v>
      </c>
      <c r="N352" s="115"/>
    </row>
    <row r="353" spans="1:17" ht="15" hidden="1" x14ac:dyDescent="0.25">
      <c r="A353" s="69"/>
      <c r="B353" s="17"/>
      <c r="C353" s="17"/>
      <c r="D353" s="17"/>
      <c r="E353" s="196"/>
      <c r="F353" s="17">
        <f t="shared" si="85"/>
        <v>0</v>
      </c>
      <c r="G353" s="17"/>
      <c r="H353" s="18"/>
      <c r="I353" s="18">
        <f t="shared" si="89"/>
        <v>0</v>
      </c>
      <c r="J353" s="17"/>
      <c r="K353" s="17"/>
      <c r="L353" s="170">
        <f t="shared" si="90"/>
        <v>0</v>
      </c>
      <c r="M353" s="17">
        <f t="shared" si="86"/>
        <v>0</v>
      </c>
      <c r="N353" s="115"/>
    </row>
    <row r="354" spans="1:17" ht="34.5" hidden="1" customHeight="1" x14ac:dyDescent="0.25">
      <c r="A354" s="74" t="s">
        <v>157</v>
      </c>
      <c r="B354" s="17"/>
      <c r="C354" s="17"/>
      <c r="D354" s="17"/>
      <c r="E354" s="170"/>
      <c r="F354" s="17">
        <f t="shared" si="85"/>
        <v>0</v>
      </c>
      <c r="G354" s="17"/>
      <c r="H354" s="18"/>
      <c r="I354" s="18">
        <f t="shared" si="89"/>
        <v>0</v>
      </c>
      <c r="J354" s="17"/>
      <c r="K354" s="17"/>
      <c r="L354" s="198">
        <f t="shared" si="90"/>
        <v>0</v>
      </c>
      <c r="M354" s="75">
        <f t="shared" si="86"/>
        <v>0</v>
      </c>
      <c r="N354" s="115"/>
    </row>
    <row r="355" spans="1:17" ht="76.5" hidden="1" x14ac:dyDescent="0.25">
      <c r="A355" s="74" t="s">
        <v>158</v>
      </c>
      <c r="B355" s="75">
        <f>B356+B362+B368+B375+B382+B388</f>
        <v>0</v>
      </c>
      <c r="C355" s="75">
        <f t="shared" ref="C355:K355" si="91">C356+C362+C368+C375+C382+C388</f>
        <v>0</v>
      </c>
      <c r="D355" s="75">
        <f t="shared" ref="D355" si="92">D356+D362+D368+D375+D382+D388</f>
        <v>0</v>
      </c>
      <c r="E355" s="198">
        <f t="shared" si="91"/>
        <v>0</v>
      </c>
      <c r="F355" s="75">
        <f t="shared" si="85"/>
        <v>0</v>
      </c>
      <c r="G355" s="75">
        <f t="shared" si="91"/>
        <v>0</v>
      </c>
      <c r="H355" s="75">
        <f t="shared" ref="H355" si="93">H356+H362+H368+H375+H382+H388</f>
        <v>0</v>
      </c>
      <c r="I355" s="75">
        <f t="shared" si="89"/>
        <v>0</v>
      </c>
      <c r="J355" s="75">
        <f t="shared" ref="J355" si="94">J356+J362+J368+J375+J382+J388</f>
        <v>0</v>
      </c>
      <c r="K355" s="75">
        <f t="shared" si="91"/>
        <v>0</v>
      </c>
      <c r="L355" s="198">
        <f t="shared" si="90"/>
        <v>0</v>
      </c>
      <c r="M355" s="75">
        <f t="shared" si="86"/>
        <v>0</v>
      </c>
      <c r="N355" s="133"/>
    </row>
    <row r="356" spans="1:17" ht="15" hidden="1" x14ac:dyDescent="0.25">
      <c r="A356" s="76" t="s">
        <v>159</v>
      </c>
      <c r="B356" s="48"/>
      <c r="C356" s="48"/>
      <c r="D356" s="48"/>
      <c r="E356" s="201"/>
      <c r="F356" s="48">
        <f t="shared" si="85"/>
        <v>0</v>
      </c>
      <c r="G356" s="48"/>
      <c r="H356" s="161"/>
      <c r="I356" s="146">
        <f t="shared" si="89"/>
        <v>0</v>
      </c>
      <c r="J356" s="48"/>
      <c r="K356" s="48"/>
      <c r="L356" s="201">
        <f t="shared" si="90"/>
        <v>0</v>
      </c>
      <c r="M356" s="48">
        <f t="shared" si="86"/>
        <v>0</v>
      </c>
      <c r="N356" s="134"/>
    </row>
    <row r="357" spans="1:17" ht="15" hidden="1" x14ac:dyDescent="0.25">
      <c r="A357" s="26" t="s">
        <v>128</v>
      </c>
      <c r="B357" s="27"/>
      <c r="C357" s="27"/>
      <c r="D357" s="27"/>
      <c r="E357" s="202"/>
      <c r="F357" s="27">
        <f t="shared" si="85"/>
        <v>0</v>
      </c>
      <c r="G357" s="27"/>
      <c r="H357" s="147"/>
      <c r="I357" s="147">
        <f t="shared" si="89"/>
        <v>0</v>
      </c>
      <c r="J357" s="27"/>
      <c r="K357" s="27"/>
      <c r="L357" s="192">
        <f t="shared" si="90"/>
        <v>0</v>
      </c>
      <c r="M357" s="27">
        <f t="shared" si="86"/>
        <v>0</v>
      </c>
      <c r="N357" s="118"/>
    </row>
    <row r="358" spans="1:17" ht="25.5" hidden="1" x14ac:dyDescent="0.25">
      <c r="A358" s="34" t="s">
        <v>129</v>
      </c>
      <c r="B358" s="35"/>
      <c r="C358" s="35"/>
      <c r="D358" s="35"/>
      <c r="E358" s="197"/>
      <c r="F358" s="35">
        <f t="shared" si="85"/>
        <v>0</v>
      </c>
      <c r="G358" s="35"/>
      <c r="H358" s="149"/>
      <c r="I358" s="149">
        <f t="shared" si="89"/>
        <v>0</v>
      </c>
      <c r="J358" s="35"/>
      <c r="K358" s="35"/>
      <c r="L358" s="193">
        <f t="shared" si="90"/>
        <v>0</v>
      </c>
      <c r="M358" s="35">
        <f t="shared" si="86"/>
        <v>0</v>
      </c>
      <c r="N358" s="121"/>
    </row>
    <row r="359" spans="1:17" ht="15" hidden="1" x14ac:dyDescent="0.25">
      <c r="A359" s="77" t="s">
        <v>80</v>
      </c>
      <c r="B359" s="45"/>
      <c r="C359" s="45"/>
      <c r="D359" s="45"/>
      <c r="E359" s="211"/>
      <c r="F359" s="45">
        <f t="shared" si="85"/>
        <v>0</v>
      </c>
      <c r="G359" s="45"/>
      <c r="H359" s="151"/>
      <c r="I359" s="151">
        <f t="shared" si="89"/>
        <v>0</v>
      </c>
      <c r="J359" s="45"/>
      <c r="K359" s="45"/>
      <c r="L359" s="199">
        <f t="shared" si="90"/>
        <v>0</v>
      </c>
      <c r="M359" s="45">
        <f t="shared" si="86"/>
        <v>0</v>
      </c>
      <c r="N359" s="124"/>
    </row>
    <row r="360" spans="1:17" ht="15" hidden="1" x14ac:dyDescent="0.25">
      <c r="A360" s="79" t="s">
        <v>131</v>
      </c>
      <c r="B360" s="65"/>
      <c r="C360" s="65"/>
      <c r="D360" s="65"/>
      <c r="E360" s="212"/>
      <c r="F360" s="65">
        <f t="shared" si="85"/>
        <v>0</v>
      </c>
      <c r="G360" s="65"/>
      <c r="H360" s="157"/>
      <c r="I360" s="157">
        <f t="shared" si="89"/>
        <v>0</v>
      </c>
      <c r="J360" s="65"/>
      <c r="K360" s="65"/>
      <c r="L360" s="209">
        <f t="shared" si="90"/>
        <v>0</v>
      </c>
      <c r="M360" s="65">
        <f t="shared" si="86"/>
        <v>0</v>
      </c>
      <c r="N360" s="130"/>
    </row>
    <row r="361" spans="1:17" ht="25.5" hidden="1" x14ac:dyDescent="0.25">
      <c r="A361" s="31" t="s">
        <v>47</v>
      </c>
      <c r="B361" s="17"/>
      <c r="C361" s="17"/>
      <c r="D361" s="17"/>
      <c r="E361" s="198"/>
      <c r="F361" s="17">
        <f t="shared" si="85"/>
        <v>0</v>
      </c>
      <c r="G361" s="17"/>
      <c r="H361" s="18"/>
      <c r="I361" s="18">
        <f t="shared" si="89"/>
        <v>0</v>
      </c>
      <c r="J361" s="17"/>
      <c r="K361" s="17"/>
      <c r="L361" s="170">
        <f t="shared" si="90"/>
        <v>0</v>
      </c>
      <c r="M361" s="17">
        <f t="shared" si="86"/>
        <v>0</v>
      </c>
      <c r="N361" s="115"/>
    </row>
    <row r="362" spans="1:17" ht="15" hidden="1" x14ac:dyDescent="0.25">
      <c r="A362" s="76" t="s">
        <v>160</v>
      </c>
      <c r="B362" s="48"/>
      <c r="C362" s="48"/>
      <c r="D362" s="48"/>
      <c r="E362" s="201"/>
      <c r="F362" s="48">
        <f t="shared" si="85"/>
        <v>0</v>
      </c>
      <c r="G362" s="48"/>
      <c r="H362" s="161"/>
      <c r="I362" s="146">
        <f t="shared" si="89"/>
        <v>0</v>
      </c>
      <c r="J362" s="48"/>
      <c r="K362" s="48"/>
      <c r="L362" s="201">
        <f t="shared" si="90"/>
        <v>0</v>
      </c>
      <c r="M362" s="48">
        <f t="shared" si="86"/>
        <v>0</v>
      </c>
      <c r="N362" s="134"/>
    </row>
    <row r="363" spans="1:17" ht="15" hidden="1" x14ac:dyDescent="0.25">
      <c r="A363" s="26" t="s">
        <v>128</v>
      </c>
      <c r="B363" s="27"/>
      <c r="C363" s="27"/>
      <c r="D363" s="27"/>
      <c r="E363" s="192"/>
      <c r="F363" s="27">
        <f t="shared" si="85"/>
        <v>0</v>
      </c>
      <c r="G363" s="27"/>
      <c r="H363" s="147"/>
      <c r="I363" s="147">
        <f t="shared" si="89"/>
        <v>0</v>
      </c>
      <c r="J363" s="27"/>
      <c r="K363" s="27"/>
      <c r="L363" s="192">
        <f t="shared" si="90"/>
        <v>0</v>
      </c>
      <c r="M363" s="27">
        <f t="shared" si="86"/>
        <v>0</v>
      </c>
      <c r="N363" s="118"/>
    </row>
    <row r="364" spans="1:17" s="38" customFormat="1" ht="15" hidden="1" x14ac:dyDescent="0.25">
      <c r="A364" s="58" t="s">
        <v>129</v>
      </c>
      <c r="B364" s="58"/>
      <c r="C364" s="58"/>
      <c r="D364" s="58"/>
      <c r="E364" s="206"/>
      <c r="F364" s="58">
        <f t="shared" si="85"/>
        <v>0</v>
      </c>
      <c r="G364" s="58"/>
      <c r="H364" s="58"/>
      <c r="I364" s="58">
        <f t="shared" si="89"/>
        <v>0</v>
      </c>
      <c r="J364" s="58"/>
      <c r="K364" s="58"/>
      <c r="L364" s="206">
        <f t="shared" si="90"/>
        <v>0</v>
      </c>
      <c r="M364" s="58">
        <f t="shared" si="86"/>
        <v>0</v>
      </c>
      <c r="N364" s="58"/>
      <c r="O364" s="4"/>
      <c r="P364" s="4"/>
      <c r="Q364" s="4"/>
    </row>
    <row r="365" spans="1:17" ht="15" hidden="1" x14ac:dyDescent="0.25">
      <c r="A365" s="77" t="s">
        <v>80</v>
      </c>
      <c r="B365" s="45"/>
      <c r="C365" s="45"/>
      <c r="D365" s="45"/>
      <c r="E365" s="199"/>
      <c r="F365" s="45">
        <f t="shared" si="85"/>
        <v>0</v>
      </c>
      <c r="G365" s="45"/>
      <c r="H365" s="151"/>
      <c r="I365" s="151">
        <f t="shared" si="89"/>
        <v>0</v>
      </c>
      <c r="J365" s="45"/>
      <c r="K365" s="45"/>
      <c r="L365" s="199">
        <f t="shared" si="90"/>
        <v>0</v>
      </c>
      <c r="M365" s="45">
        <f t="shared" si="86"/>
        <v>0</v>
      </c>
      <c r="N365" s="124"/>
    </row>
    <row r="366" spans="1:17" ht="15" hidden="1" x14ac:dyDescent="0.25">
      <c r="A366" s="79" t="s">
        <v>131</v>
      </c>
      <c r="B366" s="65"/>
      <c r="C366" s="65"/>
      <c r="D366" s="65"/>
      <c r="E366" s="209"/>
      <c r="F366" s="65">
        <f t="shared" si="85"/>
        <v>0</v>
      </c>
      <c r="G366" s="65"/>
      <c r="H366" s="157"/>
      <c r="I366" s="157">
        <f t="shared" si="89"/>
        <v>0</v>
      </c>
      <c r="J366" s="65"/>
      <c r="K366" s="65"/>
      <c r="L366" s="209">
        <f t="shared" si="90"/>
        <v>0</v>
      </c>
      <c r="M366" s="65">
        <f t="shared" si="86"/>
        <v>0</v>
      </c>
      <c r="N366" s="130"/>
    </row>
    <row r="367" spans="1:17" ht="25.5" hidden="1" x14ac:dyDescent="0.25">
      <c r="A367" s="31" t="s">
        <v>47</v>
      </c>
      <c r="B367" s="17"/>
      <c r="C367" s="17"/>
      <c r="D367" s="17"/>
      <c r="E367" s="170"/>
      <c r="F367" s="17">
        <f t="shared" si="85"/>
        <v>0</v>
      </c>
      <c r="G367" s="17"/>
      <c r="H367" s="18"/>
      <c r="I367" s="18">
        <f t="shared" si="89"/>
        <v>0</v>
      </c>
      <c r="J367" s="17"/>
      <c r="K367" s="17"/>
      <c r="L367" s="170">
        <f t="shared" si="90"/>
        <v>0</v>
      </c>
      <c r="M367" s="17">
        <f t="shared" si="86"/>
        <v>0</v>
      </c>
      <c r="N367" s="115"/>
    </row>
    <row r="368" spans="1:17" ht="15" hidden="1" x14ac:dyDescent="0.25">
      <c r="A368" s="76" t="s">
        <v>127</v>
      </c>
      <c r="B368" s="48"/>
      <c r="C368" s="48"/>
      <c r="D368" s="48"/>
      <c r="E368" s="201"/>
      <c r="F368" s="48">
        <f t="shared" si="85"/>
        <v>0</v>
      </c>
      <c r="G368" s="48"/>
      <c r="H368" s="161"/>
      <c r="I368" s="146">
        <f t="shared" si="89"/>
        <v>0</v>
      </c>
      <c r="J368" s="48"/>
      <c r="K368" s="48"/>
      <c r="L368" s="201">
        <f t="shared" si="90"/>
        <v>0</v>
      </c>
      <c r="M368" s="48">
        <f t="shared" si="86"/>
        <v>0</v>
      </c>
      <c r="N368" s="134"/>
      <c r="O368" s="30"/>
      <c r="P368" s="30"/>
      <c r="Q368" s="30"/>
    </row>
    <row r="369" spans="1:17" ht="15" hidden="1" x14ac:dyDescent="0.25">
      <c r="A369" s="26" t="s">
        <v>128</v>
      </c>
      <c r="B369" s="27"/>
      <c r="C369" s="27"/>
      <c r="D369" s="27"/>
      <c r="E369" s="192"/>
      <c r="F369" s="27">
        <f t="shared" si="85"/>
        <v>0</v>
      </c>
      <c r="G369" s="27"/>
      <c r="H369" s="147"/>
      <c r="I369" s="147">
        <f t="shared" si="89"/>
        <v>0</v>
      </c>
      <c r="J369" s="27"/>
      <c r="K369" s="27"/>
      <c r="L369" s="192">
        <f t="shared" si="90"/>
        <v>0</v>
      </c>
      <c r="M369" s="27">
        <f t="shared" si="86"/>
        <v>0</v>
      </c>
      <c r="N369" s="118"/>
    </row>
    <row r="370" spans="1:17" s="38" customFormat="1" ht="15" hidden="1" x14ac:dyDescent="0.25">
      <c r="A370" s="58" t="s">
        <v>129</v>
      </c>
      <c r="B370" s="58"/>
      <c r="C370" s="58"/>
      <c r="D370" s="58"/>
      <c r="E370" s="206"/>
      <c r="F370" s="58">
        <f t="shared" si="85"/>
        <v>0</v>
      </c>
      <c r="G370" s="58"/>
      <c r="H370" s="58"/>
      <c r="I370" s="58">
        <f t="shared" si="89"/>
        <v>0</v>
      </c>
      <c r="J370" s="58"/>
      <c r="K370" s="58"/>
      <c r="L370" s="206">
        <f t="shared" si="90"/>
        <v>0</v>
      </c>
      <c r="M370" s="58">
        <f t="shared" si="86"/>
        <v>0</v>
      </c>
      <c r="N370" s="58"/>
      <c r="O370" s="4"/>
      <c r="P370" s="4"/>
      <c r="Q370" s="4"/>
    </row>
    <row r="371" spans="1:17" s="30" customFormat="1" ht="15" hidden="1" x14ac:dyDescent="0.25">
      <c r="A371" s="59" t="s">
        <v>80</v>
      </c>
      <c r="B371" s="45"/>
      <c r="C371" s="45"/>
      <c r="D371" s="45"/>
      <c r="E371" s="199"/>
      <c r="F371" s="45">
        <f t="shared" si="85"/>
        <v>0</v>
      </c>
      <c r="G371" s="45"/>
      <c r="H371" s="151"/>
      <c r="I371" s="151">
        <f t="shared" si="89"/>
        <v>0</v>
      </c>
      <c r="J371" s="45"/>
      <c r="K371" s="45"/>
      <c r="L371" s="199">
        <f t="shared" si="90"/>
        <v>0</v>
      </c>
      <c r="M371" s="45">
        <f t="shared" si="86"/>
        <v>0</v>
      </c>
      <c r="N371" s="124"/>
      <c r="O371" s="4"/>
      <c r="P371" s="4"/>
      <c r="Q371" s="4"/>
    </row>
    <row r="372" spans="1:17" ht="15" hidden="1" x14ac:dyDescent="0.25">
      <c r="A372" s="61" t="s">
        <v>130</v>
      </c>
      <c r="B372" s="81"/>
      <c r="C372" s="81"/>
      <c r="D372" s="81"/>
      <c r="E372" s="208"/>
      <c r="F372" s="81">
        <f t="shared" si="85"/>
        <v>0</v>
      </c>
      <c r="G372" s="81"/>
      <c r="H372" s="155"/>
      <c r="I372" s="155">
        <f t="shared" si="89"/>
        <v>0</v>
      </c>
      <c r="J372" s="81"/>
      <c r="K372" s="81"/>
      <c r="L372" s="208">
        <f t="shared" si="90"/>
        <v>0</v>
      </c>
      <c r="M372" s="81">
        <f t="shared" si="86"/>
        <v>0</v>
      </c>
      <c r="N372" s="128"/>
    </row>
    <row r="373" spans="1:17" ht="1.5" hidden="1" customHeight="1" x14ac:dyDescent="0.25">
      <c r="A373" s="63" t="s">
        <v>131</v>
      </c>
      <c r="B373" s="65"/>
      <c r="C373" s="65"/>
      <c r="D373" s="65"/>
      <c r="E373" s="209"/>
      <c r="F373" s="65">
        <f t="shared" si="85"/>
        <v>0</v>
      </c>
      <c r="G373" s="65"/>
      <c r="H373" s="157"/>
      <c r="I373" s="157">
        <f t="shared" si="89"/>
        <v>0</v>
      </c>
      <c r="J373" s="65"/>
      <c r="K373" s="65"/>
      <c r="L373" s="209">
        <f t="shared" si="90"/>
        <v>0</v>
      </c>
      <c r="M373" s="65">
        <f t="shared" si="86"/>
        <v>0</v>
      </c>
      <c r="N373" s="130"/>
    </row>
    <row r="374" spans="1:17" ht="25.5" hidden="1" x14ac:dyDescent="0.25">
      <c r="A374" s="31" t="s">
        <v>47</v>
      </c>
      <c r="B374" s="17"/>
      <c r="C374" s="17"/>
      <c r="D374" s="17"/>
      <c r="E374" s="170"/>
      <c r="F374" s="17">
        <f t="shared" si="85"/>
        <v>0</v>
      </c>
      <c r="G374" s="17"/>
      <c r="H374" s="18"/>
      <c r="I374" s="18">
        <f t="shared" si="89"/>
        <v>0</v>
      </c>
      <c r="J374" s="17"/>
      <c r="K374" s="17"/>
      <c r="L374" s="170">
        <f t="shared" si="90"/>
        <v>0</v>
      </c>
      <c r="M374" s="17">
        <f t="shared" si="86"/>
        <v>0</v>
      </c>
      <c r="N374" s="115"/>
    </row>
    <row r="375" spans="1:17" ht="15" hidden="1" x14ac:dyDescent="0.25">
      <c r="A375" s="76" t="s">
        <v>132</v>
      </c>
      <c r="B375" s="48"/>
      <c r="C375" s="48"/>
      <c r="D375" s="48"/>
      <c r="E375" s="201"/>
      <c r="F375" s="48">
        <f t="shared" si="85"/>
        <v>0</v>
      </c>
      <c r="G375" s="48"/>
      <c r="H375" s="161"/>
      <c r="I375" s="146">
        <f t="shared" si="89"/>
        <v>0</v>
      </c>
      <c r="J375" s="48"/>
      <c r="K375" s="48"/>
      <c r="L375" s="201">
        <f t="shared" si="90"/>
        <v>0</v>
      </c>
      <c r="M375" s="48">
        <f t="shared" si="86"/>
        <v>0</v>
      </c>
      <c r="N375" s="134"/>
    </row>
    <row r="376" spans="1:17" ht="15" hidden="1" x14ac:dyDescent="0.25">
      <c r="A376" s="26" t="s">
        <v>128</v>
      </c>
      <c r="B376" s="57"/>
      <c r="C376" s="57"/>
      <c r="D376" s="57"/>
      <c r="E376" s="202"/>
      <c r="F376" s="57">
        <f t="shared" si="85"/>
        <v>0</v>
      </c>
      <c r="G376" s="57"/>
      <c r="H376" s="152"/>
      <c r="I376" s="147">
        <f t="shared" si="89"/>
        <v>0</v>
      </c>
      <c r="J376" s="57"/>
      <c r="K376" s="57"/>
      <c r="L376" s="202">
        <f t="shared" si="90"/>
        <v>0</v>
      </c>
      <c r="M376" s="43">
        <f t="shared" si="86"/>
        <v>0</v>
      </c>
      <c r="N376" s="135"/>
    </row>
    <row r="377" spans="1:17" s="38" customFormat="1" ht="15" hidden="1" x14ac:dyDescent="0.25">
      <c r="A377" s="58" t="s">
        <v>129</v>
      </c>
      <c r="B377" s="58"/>
      <c r="C377" s="58"/>
      <c r="D377" s="58"/>
      <c r="E377" s="206"/>
      <c r="F377" s="58">
        <f t="shared" si="85"/>
        <v>0</v>
      </c>
      <c r="G377" s="58"/>
      <c r="H377" s="58"/>
      <c r="I377" s="58">
        <f t="shared" si="89"/>
        <v>0</v>
      </c>
      <c r="J377" s="58"/>
      <c r="K377" s="58"/>
      <c r="L377" s="206">
        <f t="shared" si="90"/>
        <v>0</v>
      </c>
      <c r="M377" s="58">
        <f t="shared" si="86"/>
        <v>0</v>
      </c>
      <c r="N377" s="58"/>
      <c r="O377" s="4"/>
      <c r="P377" s="4"/>
      <c r="Q377" s="4"/>
    </row>
    <row r="378" spans="1:17" ht="15" hidden="1" x14ac:dyDescent="0.25">
      <c r="A378" s="59" t="s">
        <v>80</v>
      </c>
      <c r="B378" s="60"/>
      <c r="C378" s="60"/>
      <c r="D378" s="60"/>
      <c r="E378" s="211"/>
      <c r="F378" s="60">
        <f t="shared" si="85"/>
        <v>0</v>
      </c>
      <c r="G378" s="60"/>
      <c r="H378" s="153"/>
      <c r="I378" s="151">
        <f t="shared" si="89"/>
        <v>0</v>
      </c>
      <c r="J378" s="60"/>
      <c r="K378" s="60"/>
      <c r="L378" s="211">
        <f t="shared" si="90"/>
        <v>0</v>
      </c>
      <c r="M378" s="78">
        <f t="shared" si="86"/>
        <v>0</v>
      </c>
      <c r="N378" s="124"/>
    </row>
    <row r="379" spans="1:17" ht="15" hidden="1" x14ac:dyDescent="0.25">
      <c r="A379" s="61" t="s">
        <v>130</v>
      </c>
      <c r="B379" s="82"/>
      <c r="C379" s="62"/>
      <c r="D379" s="62"/>
      <c r="E379" s="213"/>
      <c r="F379" s="62">
        <f t="shared" si="85"/>
        <v>0</v>
      </c>
      <c r="G379" s="62"/>
      <c r="H379" s="154"/>
      <c r="I379" s="155">
        <f t="shared" si="89"/>
        <v>0</v>
      </c>
      <c r="J379" s="82"/>
      <c r="K379" s="82"/>
      <c r="L379" s="213">
        <f t="shared" si="90"/>
        <v>0</v>
      </c>
      <c r="M379" s="83">
        <f t="shared" si="86"/>
        <v>0</v>
      </c>
      <c r="N379" s="128"/>
    </row>
    <row r="380" spans="1:17" ht="15" hidden="1" x14ac:dyDescent="0.25">
      <c r="A380" s="63" t="s">
        <v>131</v>
      </c>
      <c r="B380" s="84"/>
      <c r="C380" s="64"/>
      <c r="D380" s="64"/>
      <c r="E380" s="212"/>
      <c r="F380" s="64">
        <f t="shared" ref="F380:F443" si="95">G380+H380</f>
        <v>0</v>
      </c>
      <c r="G380" s="64"/>
      <c r="H380" s="156"/>
      <c r="I380" s="157">
        <f t="shared" si="89"/>
        <v>0</v>
      </c>
      <c r="J380" s="84"/>
      <c r="K380" s="84"/>
      <c r="L380" s="212">
        <f t="shared" si="90"/>
        <v>0</v>
      </c>
      <c r="M380" s="80">
        <f t="shared" ref="M380:M443" si="96">D380+L380</f>
        <v>0</v>
      </c>
      <c r="N380" s="130"/>
    </row>
    <row r="381" spans="1:17" ht="25.5" hidden="1" x14ac:dyDescent="0.25">
      <c r="A381" s="31" t="s">
        <v>47</v>
      </c>
      <c r="B381" s="17"/>
      <c r="C381" s="17"/>
      <c r="D381" s="17"/>
      <c r="E381" s="198"/>
      <c r="F381" s="17">
        <f t="shared" si="95"/>
        <v>0</v>
      </c>
      <c r="G381" s="17"/>
      <c r="H381" s="18"/>
      <c r="I381" s="18">
        <f t="shared" si="89"/>
        <v>0</v>
      </c>
      <c r="J381" s="17"/>
      <c r="K381" s="17"/>
      <c r="L381" s="198">
        <f t="shared" si="90"/>
        <v>0</v>
      </c>
      <c r="M381" s="75">
        <f t="shared" si="96"/>
        <v>0</v>
      </c>
      <c r="N381" s="115"/>
    </row>
    <row r="382" spans="1:17" ht="15" hidden="1" x14ac:dyDescent="0.25">
      <c r="A382" s="76" t="s">
        <v>133</v>
      </c>
      <c r="B382" s="48"/>
      <c r="C382" s="48"/>
      <c r="D382" s="48"/>
      <c r="E382" s="201"/>
      <c r="F382" s="48">
        <f t="shared" si="95"/>
        <v>0</v>
      </c>
      <c r="G382" s="48"/>
      <c r="H382" s="161"/>
      <c r="I382" s="146">
        <f t="shared" si="89"/>
        <v>0</v>
      </c>
      <c r="J382" s="48"/>
      <c r="K382" s="48"/>
      <c r="L382" s="201">
        <f t="shared" si="90"/>
        <v>0</v>
      </c>
      <c r="M382" s="48">
        <f t="shared" si="96"/>
        <v>0</v>
      </c>
      <c r="N382" s="134"/>
    </row>
    <row r="383" spans="1:17" ht="15" hidden="1" x14ac:dyDescent="0.25">
      <c r="A383" s="26" t="s">
        <v>128</v>
      </c>
      <c r="B383" s="27"/>
      <c r="C383" s="27"/>
      <c r="D383" s="27"/>
      <c r="E383" s="192"/>
      <c r="F383" s="27">
        <f t="shared" si="95"/>
        <v>0</v>
      </c>
      <c r="G383" s="27"/>
      <c r="H383" s="147"/>
      <c r="I383" s="147">
        <f t="shared" si="89"/>
        <v>0</v>
      </c>
      <c r="J383" s="27"/>
      <c r="K383" s="27"/>
      <c r="L383" s="192">
        <f t="shared" si="90"/>
        <v>0</v>
      </c>
      <c r="M383" s="27">
        <f t="shared" si="96"/>
        <v>0</v>
      </c>
      <c r="N383" s="118"/>
    </row>
    <row r="384" spans="1:17" s="38" customFormat="1" ht="15" hidden="1" x14ac:dyDescent="0.25">
      <c r="A384" s="58" t="s">
        <v>129</v>
      </c>
      <c r="B384" s="58"/>
      <c r="C384" s="58"/>
      <c r="D384" s="58"/>
      <c r="E384" s="206"/>
      <c r="F384" s="58">
        <f t="shared" si="95"/>
        <v>0</v>
      </c>
      <c r="G384" s="58"/>
      <c r="H384" s="58"/>
      <c r="I384" s="58">
        <f t="shared" si="89"/>
        <v>0</v>
      </c>
      <c r="J384" s="58"/>
      <c r="K384" s="58"/>
      <c r="L384" s="206">
        <f t="shared" si="90"/>
        <v>0</v>
      </c>
      <c r="M384" s="58">
        <f t="shared" si="96"/>
        <v>0</v>
      </c>
      <c r="N384" s="58"/>
      <c r="O384" s="4"/>
      <c r="P384" s="4"/>
      <c r="Q384" s="4"/>
    </row>
    <row r="385" spans="1:17" ht="15" hidden="1" x14ac:dyDescent="0.25">
      <c r="A385" s="59" t="s">
        <v>80</v>
      </c>
      <c r="B385" s="45"/>
      <c r="C385" s="45"/>
      <c r="D385" s="45"/>
      <c r="E385" s="199"/>
      <c r="F385" s="45">
        <f t="shared" si="95"/>
        <v>0</v>
      </c>
      <c r="G385" s="45"/>
      <c r="H385" s="151"/>
      <c r="I385" s="151">
        <f t="shared" si="89"/>
        <v>0</v>
      </c>
      <c r="J385" s="45"/>
      <c r="K385" s="45"/>
      <c r="L385" s="199">
        <f t="shared" si="90"/>
        <v>0</v>
      </c>
      <c r="M385" s="45">
        <f t="shared" si="96"/>
        <v>0</v>
      </c>
      <c r="N385" s="124"/>
    </row>
    <row r="386" spans="1:17" ht="15" hidden="1" x14ac:dyDescent="0.25">
      <c r="A386" s="63" t="s">
        <v>131</v>
      </c>
      <c r="B386" s="65"/>
      <c r="C386" s="65"/>
      <c r="D386" s="65"/>
      <c r="E386" s="209"/>
      <c r="F386" s="65">
        <f t="shared" si="95"/>
        <v>0</v>
      </c>
      <c r="G386" s="65"/>
      <c r="H386" s="157"/>
      <c r="I386" s="157">
        <f t="shared" si="89"/>
        <v>0</v>
      </c>
      <c r="J386" s="65"/>
      <c r="K386" s="65"/>
      <c r="L386" s="209">
        <f t="shared" si="90"/>
        <v>0</v>
      </c>
      <c r="M386" s="65">
        <f t="shared" si="96"/>
        <v>0</v>
      </c>
      <c r="N386" s="130"/>
    </row>
    <row r="387" spans="1:17" ht="25.5" hidden="1" x14ac:dyDescent="0.25">
      <c r="A387" s="31" t="s">
        <v>47</v>
      </c>
      <c r="B387" s="17"/>
      <c r="C387" s="17"/>
      <c r="D387" s="17"/>
      <c r="E387" s="170"/>
      <c r="F387" s="17">
        <f t="shared" si="95"/>
        <v>0</v>
      </c>
      <c r="G387" s="17"/>
      <c r="H387" s="18"/>
      <c r="I387" s="18">
        <f t="shared" si="89"/>
        <v>0</v>
      </c>
      <c r="J387" s="17"/>
      <c r="K387" s="17"/>
      <c r="L387" s="170">
        <f t="shared" si="90"/>
        <v>0</v>
      </c>
      <c r="M387" s="17">
        <f t="shared" si="96"/>
        <v>0</v>
      </c>
      <c r="N387" s="115"/>
    </row>
    <row r="388" spans="1:17" ht="15" hidden="1" x14ac:dyDescent="0.25">
      <c r="A388" s="76" t="s">
        <v>134</v>
      </c>
      <c r="B388" s="48"/>
      <c r="C388" s="48"/>
      <c r="D388" s="48"/>
      <c r="E388" s="201"/>
      <c r="F388" s="48">
        <f t="shared" si="95"/>
        <v>0</v>
      </c>
      <c r="G388" s="48"/>
      <c r="H388" s="161"/>
      <c r="I388" s="146">
        <f t="shared" si="89"/>
        <v>0</v>
      </c>
      <c r="J388" s="48"/>
      <c r="K388" s="48"/>
      <c r="L388" s="201">
        <f t="shared" si="90"/>
        <v>0</v>
      </c>
      <c r="M388" s="48">
        <f t="shared" si="96"/>
        <v>0</v>
      </c>
      <c r="N388" s="134"/>
    </row>
    <row r="389" spans="1:17" ht="15" hidden="1" x14ac:dyDescent="0.25">
      <c r="A389" s="26" t="s">
        <v>128</v>
      </c>
      <c r="B389" s="27"/>
      <c r="C389" s="27"/>
      <c r="D389" s="27"/>
      <c r="E389" s="192"/>
      <c r="F389" s="27">
        <f t="shared" si="95"/>
        <v>0</v>
      </c>
      <c r="G389" s="27"/>
      <c r="H389" s="147"/>
      <c r="I389" s="147">
        <f t="shared" si="89"/>
        <v>0</v>
      </c>
      <c r="J389" s="27"/>
      <c r="K389" s="27"/>
      <c r="L389" s="192">
        <f t="shared" si="90"/>
        <v>0</v>
      </c>
      <c r="M389" s="27">
        <f t="shared" si="96"/>
        <v>0</v>
      </c>
      <c r="N389" s="118"/>
    </row>
    <row r="390" spans="1:17" s="38" customFormat="1" ht="15" hidden="1" x14ac:dyDescent="0.25">
      <c r="A390" s="58" t="s">
        <v>129</v>
      </c>
      <c r="B390" s="58"/>
      <c r="C390" s="58"/>
      <c r="D390" s="58"/>
      <c r="E390" s="206"/>
      <c r="F390" s="58">
        <f t="shared" si="95"/>
        <v>0</v>
      </c>
      <c r="G390" s="58"/>
      <c r="H390" s="58"/>
      <c r="I390" s="58">
        <f t="shared" si="89"/>
        <v>0</v>
      </c>
      <c r="J390" s="58"/>
      <c r="K390" s="58"/>
      <c r="L390" s="206">
        <f t="shared" si="90"/>
        <v>0</v>
      </c>
      <c r="M390" s="58">
        <f t="shared" si="96"/>
        <v>0</v>
      </c>
      <c r="N390" s="58"/>
      <c r="O390" s="4"/>
      <c r="P390" s="4"/>
      <c r="Q390" s="4"/>
    </row>
    <row r="391" spans="1:17" ht="15" hidden="1" x14ac:dyDescent="0.25">
      <c r="A391" s="59" t="s">
        <v>80</v>
      </c>
      <c r="B391" s="45"/>
      <c r="C391" s="45"/>
      <c r="D391" s="45"/>
      <c r="E391" s="199"/>
      <c r="F391" s="45">
        <f t="shared" si="95"/>
        <v>0</v>
      </c>
      <c r="G391" s="45"/>
      <c r="H391" s="151"/>
      <c r="I391" s="151">
        <f t="shared" si="89"/>
        <v>0</v>
      </c>
      <c r="J391" s="45"/>
      <c r="K391" s="45"/>
      <c r="L391" s="199">
        <f t="shared" si="90"/>
        <v>0</v>
      </c>
      <c r="M391" s="45">
        <f t="shared" si="96"/>
        <v>0</v>
      </c>
      <c r="N391" s="124"/>
    </row>
    <row r="392" spans="1:17" ht="15" hidden="1" x14ac:dyDescent="0.25">
      <c r="A392" s="63" t="s">
        <v>131</v>
      </c>
      <c r="B392" s="65"/>
      <c r="C392" s="65"/>
      <c r="D392" s="65"/>
      <c r="E392" s="209"/>
      <c r="F392" s="65">
        <f t="shared" si="95"/>
        <v>0</v>
      </c>
      <c r="G392" s="65"/>
      <c r="H392" s="157"/>
      <c r="I392" s="157">
        <f t="shared" si="89"/>
        <v>0</v>
      </c>
      <c r="J392" s="65"/>
      <c r="K392" s="65"/>
      <c r="L392" s="209">
        <f t="shared" si="90"/>
        <v>0</v>
      </c>
      <c r="M392" s="65">
        <f t="shared" si="96"/>
        <v>0</v>
      </c>
      <c r="N392" s="130"/>
    </row>
    <row r="393" spans="1:17" ht="25.5" hidden="1" x14ac:dyDescent="0.25">
      <c r="A393" s="31" t="s">
        <v>47</v>
      </c>
      <c r="B393" s="17"/>
      <c r="C393" s="17"/>
      <c r="D393" s="17"/>
      <c r="E393" s="170"/>
      <c r="F393" s="17">
        <f t="shared" si="95"/>
        <v>0</v>
      </c>
      <c r="G393" s="17"/>
      <c r="H393" s="18"/>
      <c r="I393" s="18">
        <f t="shared" si="89"/>
        <v>0</v>
      </c>
      <c r="J393" s="17"/>
      <c r="K393" s="17"/>
      <c r="L393" s="170">
        <f t="shared" si="90"/>
        <v>0</v>
      </c>
      <c r="M393" s="17">
        <f t="shared" si="96"/>
        <v>0</v>
      </c>
      <c r="N393" s="115"/>
    </row>
    <row r="394" spans="1:17" ht="25.5" hidden="1" x14ac:dyDescent="0.25">
      <c r="A394" s="28" t="s">
        <v>161</v>
      </c>
      <c r="B394" s="33">
        <f>SUM(B396:B398)</f>
        <v>0</v>
      </c>
      <c r="C394" s="33">
        <f t="shared" ref="C394:K394" si="97">SUM(C396:C398)</f>
        <v>0</v>
      </c>
      <c r="D394" s="33">
        <f t="shared" ref="D394" si="98">SUM(D396:D398)</f>
        <v>0</v>
      </c>
      <c r="E394" s="195">
        <f t="shared" si="97"/>
        <v>0</v>
      </c>
      <c r="F394" s="33">
        <f t="shared" si="95"/>
        <v>0</v>
      </c>
      <c r="G394" s="33">
        <f t="shared" si="97"/>
        <v>0</v>
      </c>
      <c r="H394" s="33">
        <f t="shared" si="97"/>
        <v>0</v>
      </c>
      <c r="I394" s="33">
        <f t="shared" si="89"/>
        <v>0</v>
      </c>
      <c r="J394" s="33">
        <f t="shared" si="97"/>
        <v>0</v>
      </c>
      <c r="K394" s="33">
        <f t="shared" si="97"/>
        <v>0</v>
      </c>
      <c r="L394" s="195">
        <f t="shared" si="90"/>
        <v>0</v>
      </c>
      <c r="M394" s="33">
        <f t="shared" si="96"/>
        <v>0</v>
      </c>
      <c r="N394" s="120"/>
    </row>
    <row r="395" spans="1:17" ht="38.25" hidden="1" x14ac:dyDescent="0.25">
      <c r="A395" s="54" t="s">
        <v>136</v>
      </c>
      <c r="B395" s="17"/>
      <c r="C395" s="17"/>
      <c r="D395" s="17"/>
      <c r="E395" s="198"/>
      <c r="F395" s="32">
        <f t="shared" si="95"/>
        <v>0</v>
      </c>
      <c r="G395" s="32"/>
      <c r="H395" s="18"/>
      <c r="I395" s="18">
        <f t="shared" si="89"/>
        <v>0</v>
      </c>
      <c r="J395" s="18"/>
      <c r="K395" s="18"/>
      <c r="L395" s="198">
        <f t="shared" si="90"/>
        <v>0</v>
      </c>
      <c r="M395" s="75">
        <f t="shared" si="96"/>
        <v>0</v>
      </c>
      <c r="N395" s="115"/>
    </row>
    <row r="396" spans="1:17" ht="15" hidden="1" x14ac:dyDescent="0.25">
      <c r="A396" s="61" t="s">
        <v>137</v>
      </c>
      <c r="B396" s="67"/>
      <c r="C396" s="67"/>
      <c r="D396" s="67"/>
      <c r="E396" s="214"/>
      <c r="F396" s="67">
        <f t="shared" si="95"/>
        <v>0</v>
      </c>
      <c r="G396" s="67"/>
      <c r="H396" s="158"/>
      <c r="I396" s="158">
        <f t="shared" si="89"/>
        <v>0</v>
      </c>
      <c r="J396" s="67"/>
      <c r="K396" s="67"/>
      <c r="L396" s="210">
        <f t="shared" si="90"/>
        <v>0</v>
      </c>
      <c r="M396" s="67">
        <f t="shared" si="96"/>
        <v>0</v>
      </c>
      <c r="N396" s="131"/>
    </row>
    <row r="397" spans="1:17" ht="15" hidden="1" x14ac:dyDescent="0.25">
      <c r="A397" s="71" t="s">
        <v>151</v>
      </c>
      <c r="B397" s="17"/>
      <c r="C397" s="17"/>
      <c r="D397" s="17"/>
      <c r="E397" s="198"/>
      <c r="F397" s="17">
        <f t="shared" si="95"/>
        <v>0</v>
      </c>
      <c r="G397" s="17"/>
      <c r="H397" s="18"/>
      <c r="I397" s="18">
        <f t="shared" si="89"/>
        <v>0</v>
      </c>
      <c r="J397" s="17"/>
      <c r="K397" s="17"/>
      <c r="L397" s="198">
        <f t="shared" si="90"/>
        <v>0</v>
      </c>
      <c r="M397" s="75">
        <f t="shared" si="96"/>
        <v>0</v>
      </c>
      <c r="N397" s="115"/>
    </row>
    <row r="398" spans="1:17" ht="15" hidden="1" x14ac:dyDescent="0.25">
      <c r="A398" s="71"/>
      <c r="B398" s="17"/>
      <c r="C398" s="17"/>
      <c r="D398" s="17"/>
      <c r="E398" s="198"/>
      <c r="F398" s="32">
        <f t="shared" si="95"/>
        <v>0</v>
      </c>
      <c r="G398" s="32"/>
      <c r="H398" s="18"/>
      <c r="I398" s="18">
        <f t="shared" si="89"/>
        <v>0</v>
      </c>
      <c r="J398" s="17"/>
      <c r="K398" s="17"/>
      <c r="L398" s="198">
        <f t="shared" si="90"/>
        <v>0</v>
      </c>
      <c r="M398" s="75">
        <f t="shared" si="96"/>
        <v>0</v>
      </c>
      <c r="N398" s="119"/>
    </row>
    <row r="399" spans="1:17" ht="23.25" hidden="1" customHeight="1" x14ac:dyDescent="0.25">
      <c r="A399" s="31" t="s">
        <v>47</v>
      </c>
      <c r="B399" s="17"/>
      <c r="C399" s="17"/>
      <c r="D399" s="17"/>
      <c r="E399" s="198"/>
      <c r="F399" s="17">
        <f t="shared" si="95"/>
        <v>0</v>
      </c>
      <c r="G399" s="17"/>
      <c r="H399" s="18"/>
      <c r="I399" s="18">
        <f t="shared" si="89"/>
        <v>0</v>
      </c>
      <c r="J399" s="17"/>
      <c r="K399" s="17"/>
      <c r="L399" s="198">
        <f t="shared" si="90"/>
        <v>0</v>
      </c>
      <c r="M399" s="75">
        <f t="shared" si="96"/>
        <v>0</v>
      </c>
      <c r="N399" s="115"/>
    </row>
    <row r="400" spans="1:17" s="4" customFormat="1" ht="51" hidden="1" x14ac:dyDescent="0.25">
      <c r="A400" s="28" t="s">
        <v>162</v>
      </c>
      <c r="B400" s="17">
        <f>SUM(B402:B404)</f>
        <v>0</v>
      </c>
      <c r="C400" s="17">
        <f t="shared" ref="C400:K400" si="99">SUM(C402:C404)</f>
        <v>0</v>
      </c>
      <c r="D400" s="17">
        <f t="shared" ref="D400" si="100">SUM(D402:D404)</f>
        <v>0</v>
      </c>
      <c r="E400" s="170">
        <f t="shared" si="99"/>
        <v>0</v>
      </c>
      <c r="F400" s="17">
        <f t="shared" si="95"/>
        <v>0</v>
      </c>
      <c r="G400" s="17">
        <f t="shared" si="99"/>
        <v>0</v>
      </c>
      <c r="H400" s="17">
        <f t="shared" si="99"/>
        <v>0</v>
      </c>
      <c r="I400" s="17">
        <f t="shared" si="89"/>
        <v>0</v>
      </c>
      <c r="J400" s="17">
        <f t="shared" si="99"/>
        <v>0</v>
      </c>
      <c r="K400" s="17">
        <f t="shared" si="99"/>
        <v>0</v>
      </c>
      <c r="L400" s="170">
        <f t="shared" si="90"/>
        <v>0</v>
      </c>
      <c r="M400" s="17">
        <f t="shared" si="96"/>
        <v>0</v>
      </c>
      <c r="N400" s="120"/>
    </row>
    <row r="401" spans="1:14" s="4" customFormat="1" ht="51" hidden="1" x14ac:dyDescent="0.25">
      <c r="A401" s="54" t="s">
        <v>218</v>
      </c>
      <c r="B401" s="17"/>
      <c r="C401" s="17"/>
      <c r="D401" s="17"/>
      <c r="E401" s="170"/>
      <c r="F401" s="17">
        <f t="shared" si="95"/>
        <v>0</v>
      </c>
      <c r="G401" s="17"/>
      <c r="H401" s="18"/>
      <c r="I401" s="18">
        <f t="shared" si="89"/>
        <v>0</v>
      </c>
      <c r="J401" s="17"/>
      <c r="K401" s="17"/>
      <c r="L401" s="170">
        <f t="shared" si="90"/>
        <v>0</v>
      </c>
      <c r="M401" s="17">
        <f t="shared" si="96"/>
        <v>0</v>
      </c>
      <c r="N401" s="115"/>
    </row>
    <row r="402" spans="1:14" s="4" customFormat="1" ht="15" hidden="1" x14ac:dyDescent="0.25">
      <c r="A402" s="28"/>
      <c r="B402" s="17"/>
      <c r="C402" s="17"/>
      <c r="D402" s="17"/>
      <c r="E402" s="170"/>
      <c r="F402" s="17">
        <f t="shared" si="95"/>
        <v>0</v>
      </c>
      <c r="G402" s="17"/>
      <c r="H402" s="18"/>
      <c r="I402" s="18">
        <f t="shared" si="89"/>
        <v>0</v>
      </c>
      <c r="J402" s="17"/>
      <c r="K402" s="17"/>
      <c r="L402" s="170">
        <f t="shared" si="90"/>
        <v>0</v>
      </c>
      <c r="M402" s="17">
        <f t="shared" si="96"/>
        <v>0</v>
      </c>
      <c r="N402" s="115"/>
    </row>
    <row r="403" spans="1:14" s="4" customFormat="1" ht="15" hidden="1" x14ac:dyDescent="0.25">
      <c r="A403" s="28"/>
      <c r="B403" s="17"/>
      <c r="C403" s="17"/>
      <c r="D403" s="17"/>
      <c r="E403" s="170"/>
      <c r="F403" s="17">
        <f t="shared" si="95"/>
        <v>0</v>
      </c>
      <c r="G403" s="17"/>
      <c r="H403" s="18"/>
      <c r="I403" s="18">
        <f t="shared" si="89"/>
        <v>0</v>
      </c>
      <c r="J403" s="17"/>
      <c r="K403" s="17"/>
      <c r="L403" s="170">
        <f t="shared" si="90"/>
        <v>0</v>
      </c>
      <c r="M403" s="17">
        <f t="shared" si="96"/>
        <v>0</v>
      </c>
      <c r="N403" s="115"/>
    </row>
    <row r="404" spans="1:14" s="4" customFormat="1" ht="15" hidden="1" x14ac:dyDescent="0.25">
      <c r="A404" s="28"/>
      <c r="B404" s="17"/>
      <c r="C404" s="17"/>
      <c r="D404" s="17"/>
      <c r="E404" s="170"/>
      <c r="F404" s="17">
        <f t="shared" si="95"/>
        <v>0</v>
      </c>
      <c r="G404" s="17"/>
      <c r="H404" s="18"/>
      <c r="I404" s="18">
        <f t="shared" si="89"/>
        <v>0</v>
      </c>
      <c r="J404" s="17"/>
      <c r="K404" s="17"/>
      <c r="L404" s="170">
        <f t="shared" si="90"/>
        <v>0</v>
      </c>
      <c r="M404" s="17">
        <f t="shared" si="96"/>
        <v>0</v>
      </c>
      <c r="N404" s="115"/>
    </row>
    <row r="405" spans="1:14" s="4" customFormat="1" ht="25.5" hidden="1" x14ac:dyDescent="0.25">
      <c r="A405" s="28" t="s">
        <v>163</v>
      </c>
      <c r="B405" s="17"/>
      <c r="C405" s="17"/>
      <c r="D405" s="17"/>
      <c r="E405" s="170"/>
      <c r="F405" s="17">
        <f t="shared" si="95"/>
        <v>0</v>
      </c>
      <c r="G405" s="17"/>
      <c r="H405" s="18"/>
      <c r="I405" s="18">
        <f t="shared" si="89"/>
        <v>0</v>
      </c>
      <c r="J405" s="17"/>
      <c r="K405" s="17"/>
      <c r="L405" s="170">
        <f t="shared" si="90"/>
        <v>0</v>
      </c>
      <c r="M405" s="17">
        <f t="shared" si="96"/>
        <v>0</v>
      </c>
      <c r="N405" s="115"/>
    </row>
    <row r="406" spans="1:14" s="4" customFormat="1" ht="91.5" customHeight="1" x14ac:dyDescent="0.25">
      <c r="A406" s="26" t="s">
        <v>164</v>
      </c>
      <c r="B406" s="43">
        <f>B408+B409+B410</f>
        <v>0</v>
      </c>
      <c r="C406" s="43">
        <f t="shared" ref="C406:K406" si="101">C408+C409+C410</f>
        <v>0</v>
      </c>
      <c r="D406" s="43">
        <f t="shared" ref="D406" si="102">D408+D409+D410</f>
        <v>0</v>
      </c>
      <c r="E406" s="202">
        <f t="shared" si="101"/>
        <v>0</v>
      </c>
      <c r="F406" s="43">
        <f t="shared" si="95"/>
        <v>0</v>
      </c>
      <c r="G406" s="43">
        <f t="shared" si="101"/>
        <v>0</v>
      </c>
      <c r="H406" s="43">
        <f t="shared" si="101"/>
        <v>0</v>
      </c>
      <c r="I406" s="43">
        <f t="shared" ref="I406:I465" si="103">J406+K406</f>
        <v>0</v>
      </c>
      <c r="J406" s="43">
        <f t="shared" si="101"/>
        <v>0</v>
      </c>
      <c r="K406" s="43">
        <f t="shared" si="101"/>
        <v>0</v>
      </c>
      <c r="L406" s="202">
        <f t="shared" ref="L406:L465" si="104">I406+F406</f>
        <v>0</v>
      </c>
      <c r="M406" s="43">
        <f t="shared" si="96"/>
        <v>0</v>
      </c>
      <c r="N406" s="123"/>
    </row>
    <row r="407" spans="1:14" s="4" customFormat="1" ht="37.5" customHeight="1" x14ac:dyDescent="0.25">
      <c r="A407" s="85" t="s">
        <v>217</v>
      </c>
      <c r="B407" s="17"/>
      <c r="C407" s="17"/>
      <c r="D407" s="17"/>
      <c r="E407" s="198"/>
      <c r="F407" s="17">
        <f t="shared" si="95"/>
        <v>0</v>
      </c>
      <c r="G407" s="17"/>
      <c r="H407" s="18"/>
      <c r="I407" s="18">
        <f t="shared" si="103"/>
        <v>0</v>
      </c>
      <c r="J407" s="18"/>
      <c r="K407" s="18"/>
      <c r="L407" s="198">
        <f t="shared" si="104"/>
        <v>0</v>
      </c>
      <c r="M407" s="75">
        <f t="shared" si="96"/>
        <v>0</v>
      </c>
      <c r="N407" s="115"/>
    </row>
    <row r="408" spans="1:14" s="4" customFormat="1" ht="25.5" hidden="1" x14ac:dyDescent="0.25">
      <c r="A408" s="28" t="s">
        <v>165</v>
      </c>
      <c r="B408" s="17"/>
      <c r="C408" s="17"/>
      <c r="D408" s="17"/>
      <c r="E408" s="170"/>
      <c r="F408" s="17">
        <f t="shared" si="95"/>
        <v>0</v>
      </c>
      <c r="G408" s="17"/>
      <c r="H408" s="18"/>
      <c r="I408" s="18">
        <f t="shared" si="103"/>
        <v>0</v>
      </c>
      <c r="J408" s="17"/>
      <c r="K408" s="17"/>
      <c r="L408" s="170">
        <f t="shared" si="104"/>
        <v>0</v>
      </c>
      <c r="M408" s="17">
        <f t="shared" si="96"/>
        <v>0</v>
      </c>
      <c r="N408" s="115"/>
    </row>
    <row r="409" spans="1:14" s="4" customFormat="1" ht="38.25" hidden="1" x14ac:dyDescent="0.25">
      <c r="A409" s="28" t="s">
        <v>216</v>
      </c>
      <c r="B409" s="17"/>
      <c r="C409" s="17"/>
      <c r="D409" s="17"/>
      <c r="E409" s="170"/>
      <c r="F409" s="17">
        <f t="shared" si="95"/>
        <v>0</v>
      </c>
      <c r="G409" s="17"/>
      <c r="H409" s="18"/>
      <c r="I409" s="18">
        <f t="shared" si="103"/>
        <v>0</v>
      </c>
      <c r="J409" s="17"/>
      <c r="K409" s="17"/>
      <c r="L409" s="170">
        <f t="shared" si="104"/>
        <v>0</v>
      </c>
      <c r="M409" s="17">
        <f t="shared" si="96"/>
        <v>0</v>
      </c>
      <c r="N409" s="115"/>
    </row>
    <row r="410" spans="1:14" s="4" customFormat="1" ht="15" hidden="1" x14ac:dyDescent="0.25">
      <c r="A410" s="28" t="s">
        <v>166</v>
      </c>
      <c r="B410" s="17"/>
      <c r="C410" s="17"/>
      <c r="D410" s="17"/>
      <c r="E410" s="170"/>
      <c r="F410" s="17">
        <f t="shared" si="95"/>
        <v>0</v>
      </c>
      <c r="G410" s="17"/>
      <c r="H410" s="18"/>
      <c r="I410" s="18">
        <f t="shared" si="103"/>
        <v>0</v>
      </c>
      <c r="J410" s="17"/>
      <c r="K410" s="17"/>
      <c r="L410" s="170">
        <f t="shared" si="104"/>
        <v>0</v>
      </c>
      <c r="M410" s="17">
        <f t="shared" si="96"/>
        <v>0</v>
      </c>
      <c r="N410" s="115"/>
    </row>
    <row r="411" spans="1:14" s="4" customFormat="1" ht="37.5" hidden="1" customHeight="1" x14ac:dyDescent="0.25">
      <c r="A411" s="31" t="s">
        <v>47</v>
      </c>
      <c r="B411" s="32"/>
      <c r="C411" s="32"/>
      <c r="D411" s="32"/>
      <c r="E411" s="198"/>
      <c r="F411" s="32">
        <f t="shared" si="95"/>
        <v>0</v>
      </c>
      <c r="G411" s="32"/>
      <c r="H411" s="150"/>
      <c r="I411" s="18">
        <f t="shared" si="103"/>
        <v>0</v>
      </c>
      <c r="J411" s="17"/>
      <c r="K411" s="17"/>
      <c r="L411" s="198">
        <f t="shared" si="104"/>
        <v>0</v>
      </c>
      <c r="M411" s="75">
        <f t="shared" si="96"/>
        <v>0</v>
      </c>
      <c r="N411" s="115"/>
    </row>
    <row r="412" spans="1:14" s="4" customFormat="1" ht="153" hidden="1" customHeight="1" x14ac:dyDescent="0.25">
      <c r="A412" s="28" t="s">
        <v>167</v>
      </c>
      <c r="B412" s="17">
        <v>15675.06</v>
      </c>
      <c r="C412" s="17"/>
      <c r="D412" s="17">
        <v>0</v>
      </c>
      <c r="E412" s="170">
        <v>0</v>
      </c>
      <c r="F412" s="17">
        <f t="shared" si="95"/>
        <v>0</v>
      </c>
      <c r="G412" s="17"/>
      <c r="H412" s="17"/>
      <c r="I412" s="17">
        <f t="shared" si="103"/>
        <v>0</v>
      </c>
      <c r="J412" s="17"/>
      <c r="K412" s="17"/>
      <c r="L412" s="170">
        <f t="shared" si="104"/>
        <v>0</v>
      </c>
      <c r="M412" s="17">
        <f t="shared" si="96"/>
        <v>0</v>
      </c>
      <c r="N412" s="169"/>
    </row>
    <row r="413" spans="1:14" s="4" customFormat="1" ht="15" hidden="1" x14ac:dyDescent="0.25">
      <c r="A413" s="31" t="s">
        <v>49</v>
      </c>
      <c r="B413" s="17"/>
      <c r="C413" s="17"/>
      <c r="D413" s="17"/>
      <c r="E413" s="170"/>
      <c r="F413" s="17">
        <f t="shared" si="95"/>
        <v>0</v>
      </c>
      <c r="G413" s="17"/>
      <c r="H413" s="18"/>
      <c r="I413" s="18">
        <f t="shared" si="103"/>
        <v>0</v>
      </c>
      <c r="J413" s="17"/>
      <c r="K413" s="17"/>
      <c r="L413" s="170">
        <f t="shared" si="104"/>
        <v>0</v>
      </c>
      <c r="M413" s="17">
        <f t="shared" si="96"/>
        <v>0</v>
      </c>
      <c r="N413" s="115"/>
    </row>
    <row r="414" spans="1:14" s="4" customFormat="1" ht="15" x14ac:dyDescent="0.25">
      <c r="A414" s="28"/>
      <c r="B414" s="17"/>
      <c r="C414" s="17"/>
      <c r="D414" s="17"/>
      <c r="E414" s="170"/>
      <c r="F414" s="17">
        <f t="shared" si="95"/>
        <v>0</v>
      </c>
      <c r="G414" s="17"/>
      <c r="H414" s="18"/>
      <c r="I414" s="18">
        <f t="shared" si="103"/>
        <v>0</v>
      </c>
      <c r="J414" s="17"/>
      <c r="K414" s="17"/>
      <c r="L414" s="170">
        <f t="shared" si="104"/>
        <v>0</v>
      </c>
      <c r="M414" s="17">
        <f t="shared" si="96"/>
        <v>0</v>
      </c>
      <c r="N414" s="115"/>
    </row>
    <row r="415" spans="1:14" s="4" customFormat="1" ht="25.5" x14ac:dyDescent="0.25">
      <c r="A415" s="28" t="s">
        <v>168</v>
      </c>
      <c r="B415" s="17"/>
      <c r="C415" s="17"/>
      <c r="D415" s="17"/>
      <c r="E415" s="170"/>
      <c r="F415" s="17">
        <f t="shared" si="95"/>
        <v>0</v>
      </c>
      <c r="G415" s="17"/>
      <c r="H415" s="18"/>
      <c r="I415" s="18">
        <f t="shared" si="103"/>
        <v>0</v>
      </c>
      <c r="J415" s="17"/>
      <c r="K415" s="17"/>
      <c r="L415" s="170">
        <f t="shared" si="104"/>
        <v>0</v>
      </c>
      <c r="M415" s="17">
        <f t="shared" si="96"/>
        <v>0</v>
      </c>
      <c r="N415" s="115"/>
    </row>
    <row r="416" spans="1:14" s="4" customFormat="1" ht="42.75" customHeight="1" x14ac:dyDescent="0.25">
      <c r="A416" s="86" t="s">
        <v>169</v>
      </c>
      <c r="B416" s="65">
        <v>68739.45</v>
      </c>
      <c r="C416" s="65"/>
      <c r="D416" s="65">
        <v>0</v>
      </c>
      <c r="E416" s="209">
        <v>0</v>
      </c>
      <c r="F416" s="65">
        <f t="shared" si="95"/>
        <v>0</v>
      </c>
      <c r="G416" s="65"/>
      <c r="H416" s="65"/>
      <c r="I416" s="65">
        <f t="shared" si="103"/>
        <v>0</v>
      </c>
      <c r="J416" s="65"/>
      <c r="K416" s="65"/>
      <c r="L416" s="209">
        <f t="shared" si="104"/>
        <v>0</v>
      </c>
      <c r="M416" s="65">
        <f t="shared" si="96"/>
        <v>0</v>
      </c>
      <c r="N416" s="169"/>
    </row>
    <row r="417" spans="1:14" s="4" customFormat="1" ht="48" customHeight="1" x14ac:dyDescent="0.25">
      <c r="A417" s="86" t="s">
        <v>170</v>
      </c>
      <c r="B417" s="65">
        <v>3277.5</v>
      </c>
      <c r="C417" s="65">
        <v>5500</v>
      </c>
      <c r="D417" s="65">
        <v>5500</v>
      </c>
      <c r="E417" s="209">
        <v>617</v>
      </c>
      <c r="F417" s="65">
        <f t="shared" si="95"/>
        <v>0</v>
      </c>
      <c r="G417" s="65"/>
      <c r="H417" s="65"/>
      <c r="I417" s="65">
        <f t="shared" si="103"/>
        <v>0</v>
      </c>
      <c r="J417" s="65"/>
      <c r="K417" s="65"/>
      <c r="L417" s="209">
        <f t="shared" si="104"/>
        <v>0</v>
      </c>
      <c r="M417" s="65">
        <f t="shared" si="96"/>
        <v>5500</v>
      </c>
      <c r="N417" s="169"/>
    </row>
    <row r="418" spans="1:14" s="4" customFormat="1" ht="93.75" customHeight="1" x14ac:dyDescent="0.25">
      <c r="A418" s="28" t="s">
        <v>171</v>
      </c>
      <c r="B418" s="17">
        <v>20653.990000000002</v>
      </c>
      <c r="C418" s="17">
        <v>11000</v>
      </c>
      <c r="D418" s="17">
        <v>11000</v>
      </c>
      <c r="E418" s="170">
        <v>0</v>
      </c>
      <c r="F418" s="17">
        <f>G418+H418</f>
        <v>0</v>
      </c>
      <c r="G418" s="17"/>
      <c r="H418" s="18"/>
      <c r="I418" s="18">
        <f>J418+K418</f>
        <v>0</v>
      </c>
      <c r="J418" s="18"/>
      <c r="K418" s="17"/>
      <c r="L418" s="170">
        <f t="shared" si="104"/>
        <v>0</v>
      </c>
      <c r="M418" s="17">
        <f t="shared" si="96"/>
        <v>11000</v>
      </c>
      <c r="N418" s="169"/>
    </row>
    <row r="419" spans="1:14" s="4" customFormat="1" ht="15" x14ac:dyDescent="0.25">
      <c r="A419" s="26" t="s">
        <v>172</v>
      </c>
      <c r="B419" s="43">
        <v>75066.570000000007</v>
      </c>
      <c r="C419" s="43">
        <v>5500</v>
      </c>
      <c r="D419" s="43">
        <v>5500</v>
      </c>
      <c r="E419" s="192">
        <v>617</v>
      </c>
      <c r="F419" s="43">
        <f>G419+H419</f>
        <v>0</v>
      </c>
      <c r="G419" s="43"/>
      <c r="H419" s="43"/>
      <c r="I419" s="43">
        <f t="shared" si="103"/>
        <v>0</v>
      </c>
      <c r="J419" s="43"/>
      <c r="K419" s="43"/>
      <c r="L419" s="202">
        <f t="shared" si="104"/>
        <v>0</v>
      </c>
      <c r="M419" s="43">
        <f t="shared" si="96"/>
        <v>5500</v>
      </c>
      <c r="N419" s="123"/>
    </row>
    <row r="420" spans="1:14" s="4" customFormat="1" ht="15" x14ac:dyDescent="0.25">
      <c r="A420" s="28" t="s">
        <v>66</v>
      </c>
      <c r="B420" s="17"/>
      <c r="C420" s="17">
        <v>5500</v>
      </c>
      <c r="D420" s="17">
        <v>5500</v>
      </c>
      <c r="E420" s="170">
        <v>617</v>
      </c>
      <c r="F420" s="17">
        <f t="shared" si="95"/>
        <v>0</v>
      </c>
      <c r="G420" s="17"/>
      <c r="H420" s="18"/>
      <c r="I420" s="18">
        <f t="shared" si="103"/>
        <v>0</v>
      </c>
      <c r="J420" s="17"/>
      <c r="K420" s="17"/>
      <c r="L420" s="170">
        <f t="shared" si="104"/>
        <v>0</v>
      </c>
      <c r="M420" s="17">
        <f t="shared" si="96"/>
        <v>5500</v>
      </c>
      <c r="N420" s="115"/>
    </row>
    <row r="421" spans="1:14" s="4" customFormat="1" ht="15" x14ac:dyDescent="0.25">
      <c r="A421" s="28" t="s">
        <v>85</v>
      </c>
      <c r="B421" s="17"/>
      <c r="C421" s="17"/>
      <c r="D421" s="17"/>
      <c r="E421" s="170"/>
      <c r="F421" s="17">
        <f t="shared" si="95"/>
        <v>0</v>
      </c>
      <c r="G421" s="17"/>
      <c r="H421" s="18"/>
      <c r="I421" s="18">
        <f t="shared" si="103"/>
        <v>0</v>
      </c>
      <c r="J421" s="17"/>
      <c r="K421" s="17"/>
      <c r="L421" s="170">
        <f t="shared" si="104"/>
        <v>0</v>
      </c>
      <c r="M421" s="17">
        <f t="shared" si="96"/>
        <v>0</v>
      </c>
      <c r="N421" s="115"/>
    </row>
    <row r="422" spans="1:14" s="4" customFormat="1" ht="15" x14ac:dyDescent="0.25">
      <c r="A422" s="28" t="s">
        <v>173</v>
      </c>
      <c r="B422" s="17"/>
      <c r="C422" s="17"/>
      <c r="D422" s="17"/>
      <c r="E422" s="170"/>
      <c r="F422" s="17">
        <f t="shared" si="95"/>
        <v>0</v>
      </c>
      <c r="G422" s="17"/>
      <c r="H422" s="18"/>
      <c r="I422" s="18">
        <f t="shared" si="103"/>
        <v>0</v>
      </c>
      <c r="J422" s="17"/>
      <c r="K422" s="17"/>
      <c r="L422" s="170">
        <f t="shared" si="104"/>
        <v>0</v>
      </c>
      <c r="M422" s="17">
        <f t="shared" si="96"/>
        <v>0</v>
      </c>
      <c r="N422" s="115"/>
    </row>
    <row r="423" spans="1:14" s="4" customFormat="1" ht="15" x14ac:dyDescent="0.25">
      <c r="A423" s="28" t="s">
        <v>55</v>
      </c>
      <c r="B423" s="17"/>
      <c r="C423" s="17"/>
      <c r="D423" s="17"/>
      <c r="E423" s="170"/>
      <c r="F423" s="17">
        <f t="shared" si="95"/>
        <v>0</v>
      </c>
      <c r="G423" s="17"/>
      <c r="H423" s="18"/>
      <c r="I423" s="18">
        <f t="shared" si="103"/>
        <v>0</v>
      </c>
      <c r="J423" s="17"/>
      <c r="K423" s="17"/>
      <c r="L423" s="170">
        <f t="shared" si="104"/>
        <v>0</v>
      </c>
      <c r="M423" s="17">
        <f t="shared" si="96"/>
        <v>0</v>
      </c>
      <c r="N423" s="115"/>
    </row>
    <row r="424" spans="1:14" s="4" customFormat="1" ht="15" x14ac:dyDescent="0.25">
      <c r="A424" s="28" t="s">
        <v>68</v>
      </c>
      <c r="B424" s="17"/>
      <c r="C424" s="17"/>
      <c r="D424" s="17"/>
      <c r="E424" s="170"/>
      <c r="F424" s="17">
        <f t="shared" si="95"/>
        <v>0</v>
      </c>
      <c r="G424" s="17"/>
      <c r="H424" s="18"/>
      <c r="I424" s="18">
        <f t="shared" si="103"/>
        <v>0</v>
      </c>
      <c r="J424" s="17"/>
      <c r="K424" s="17"/>
      <c r="L424" s="170">
        <f t="shared" si="104"/>
        <v>0</v>
      </c>
      <c r="M424" s="17">
        <f t="shared" si="96"/>
        <v>0</v>
      </c>
      <c r="N424" s="115"/>
    </row>
    <row r="425" spans="1:14" s="4" customFormat="1" ht="15" x14ac:dyDescent="0.25">
      <c r="A425" s="28"/>
      <c r="B425" s="17"/>
      <c r="C425" s="17"/>
      <c r="D425" s="17"/>
      <c r="E425" s="170"/>
      <c r="F425" s="17">
        <f t="shared" si="95"/>
        <v>0</v>
      </c>
      <c r="G425" s="17"/>
      <c r="H425" s="18"/>
      <c r="I425" s="18">
        <f t="shared" si="103"/>
        <v>0</v>
      </c>
      <c r="J425" s="17"/>
      <c r="K425" s="17"/>
      <c r="L425" s="170">
        <f t="shared" si="104"/>
        <v>0</v>
      </c>
      <c r="M425" s="17">
        <f t="shared" si="96"/>
        <v>0</v>
      </c>
      <c r="N425" s="115"/>
    </row>
    <row r="426" spans="1:14" s="4" customFormat="1" ht="15" x14ac:dyDescent="0.25">
      <c r="A426" s="28"/>
      <c r="B426" s="17"/>
      <c r="C426" s="17"/>
      <c r="D426" s="17"/>
      <c r="E426" s="170"/>
      <c r="F426" s="17">
        <f t="shared" si="95"/>
        <v>0</v>
      </c>
      <c r="G426" s="17"/>
      <c r="H426" s="18"/>
      <c r="I426" s="18">
        <f t="shared" si="103"/>
        <v>0</v>
      </c>
      <c r="J426" s="17"/>
      <c r="K426" s="17"/>
      <c r="L426" s="170">
        <f t="shared" si="104"/>
        <v>0</v>
      </c>
      <c r="M426" s="17">
        <f t="shared" si="96"/>
        <v>0</v>
      </c>
      <c r="N426" s="115"/>
    </row>
    <row r="427" spans="1:14" s="4" customFormat="1" ht="15" x14ac:dyDescent="0.25">
      <c r="A427" s="28"/>
      <c r="B427" s="17"/>
      <c r="C427" s="17"/>
      <c r="D427" s="17"/>
      <c r="E427" s="170"/>
      <c r="F427" s="17">
        <f t="shared" si="95"/>
        <v>0</v>
      </c>
      <c r="G427" s="17"/>
      <c r="H427" s="18"/>
      <c r="I427" s="18">
        <f t="shared" si="103"/>
        <v>0</v>
      </c>
      <c r="J427" s="17"/>
      <c r="K427" s="17"/>
      <c r="L427" s="170">
        <f t="shared" si="104"/>
        <v>0</v>
      </c>
      <c r="M427" s="17">
        <f t="shared" si="96"/>
        <v>0</v>
      </c>
      <c r="N427" s="115"/>
    </row>
    <row r="428" spans="1:14" s="4" customFormat="1" ht="15" x14ac:dyDescent="0.25">
      <c r="A428" s="28"/>
      <c r="B428" s="17"/>
      <c r="C428" s="17"/>
      <c r="D428" s="17"/>
      <c r="E428" s="170"/>
      <c r="F428" s="17">
        <f t="shared" si="95"/>
        <v>0</v>
      </c>
      <c r="G428" s="17"/>
      <c r="H428" s="18"/>
      <c r="I428" s="18">
        <f t="shared" si="103"/>
        <v>0</v>
      </c>
      <c r="J428" s="17"/>
      <c r="K428" s="17"/>
      <c r="L428" s="170">
        <f t="shared" si="104"/>
        <v>0</v>
      </c>
      <c r="M428" s="17">
        <f t="shared" si="96"/>
        <v>0</v>
      </c>
      <c r="N428" s="115"/>
    </row>
    <row r="429" spans="1:14" s="4" customFormat="1" ht="25.5" x14ac:dyDescent="0.25">
      <c r="A429" s="28" t="s">
        <v>174</v>
      </c>
      <c r="B429" s="17"/>
      <c r="C429" s="17"/>
      <c r="D429" s="17"/>
      <c r="E429" s="170"/>
      <c r="F429" s="17">
        <f t="shared" si="95"/>
        <v>0</v>
      </c>
      <c r="G429" s="17"/>
      <c r="H429" s="18"/>
      <c r="I429" s="18">
        <f t="shared" si="103"/>
        <v>0</v>
      </c>
      <c r="J429" s="17"/>
      <c r="K429" s="17"/>
      <c r="L429" s="170">
        <f t="shared" si="104"/>
        <v>0</v>
      </c>
      <c r="M429" s="17">
        <f t="shared" si="96"/>
        <v>0</v>
      </c>
      <c r="N429" s="115"/>
    </row>
    <row r="430" spans="1:14" s="4" customFormat="1" ht="119.25" customHeight="1" x14ac:dyDescent="0.25">
      <c r="A430" s="28" t="s">
        <v>175</v>
      </c>
      <c r="B430" s="17"/>
      <c r="C430" s="17"/>
      <c r="D430" s="17">
        <v>866144.6</v>
      </c>
      <c r="E430" s="170">
        <v>0</v>
      </c>
      <c r="F430" s="17">
        <f t="shared" si="95"/>
        <v>0</v>
      </c>
      <c r="G430" s="17"/>
      <c r="H430" s="18"/>
      <c r="I430" s="18">
        <f t="shared" si="103"/>
        <v>0</v>
      </c>
      <c r="J430" s="17"/>
      <c r="K430" s="17"/>
      <c r="L430" s="170">
        <f t="shared" si="104"/>
        <v>0</v>
      </c>
      <c r="M430" s="17">
        <f t="shared" si="96"/>
        <v>866144.6</v>
      </c>
      <c r="N430" s="169"/>
    </row>
    <row r="431" spans="1:14" s="4" customFormat="1" ht="26.25" customHeight="1" x14ac:dyDescent="0.25">
      <c r="A431" s="87" t="s">
        <v>176</v>
      </c>
      <c r="B431" s="17"/>
      <c r="C431" s="17"/>
      <c r="D431" s="17"/>
      <c r="E431" s="170"/>
      <c r="F431" s="17">
        <f t="shared" si="95"/>
        <v>0</v>
      </c>
      <c r="G431" s="17"/>
      <c r="H431" s="18"/>
      <c r="I431" s="18">
        <f t="shared" si="103"/>
        <v>0</v>
      </c>
      <c r="J431" s="17"/>
      <c r="K431" s="17"/>
      <c r="L431" s="170">
        <f t="shared" si="104"/>
        <v>0</v>
      </c>
      <c r="M431" s="17">
        <f t="shared" si="96"/>
        <v>0</v>
      </c>
      <c r="N431" s="169"/>
    </row>
    <row r="432" spans="1:14" s="4" customFormat="1" ht="55.5" customHeight="1" x14ac:dyDescent="0.25">
      <c r="A432" s="28" t="s">
        <v>177</v>
      </c>
      <c r="B432" s="17">
        <v>325500</v>
      </c>
      <c r="C432" s="17"/>
      <c r="D432" s="17"/>
      <c r="E432" s="170">
        <v>0</v>
      </c>
      <c r="F432" s="17">
        <f t="shared" si="95"/>
        <v>0</v>
      </c>
      <c r="G432" s="17"/>
      <c r="H432" s="18"/>
      <c r="I432" s="18">
        <f t="shared" si="103"/>
        <v>0</v>
      </c>
      <c r="J432" s="17"/>
      <c r="K432" s="17"/>
      <c r="L432" s="170">
        <f t="shared" si="104"/>
        <v>0</v>
      </c>
      <c r="M432" s="17">
        <f t="shared" si="96"/>
        <v>0</v>
      </c>
      <c r="N432" s="168"/>
    </row>
    <row r="433" spans="1:17" s="4" customFormat="1" ht="25.5" customHeight="1" x14ac:dyDescent="0.25">
      <c r="A433" s="6" t="s">
        <v>178</v>
      </c>
      <c r="B433" s="7">
        <f>B48</f>
        <v>27076210.25</v>
      </c>
      <c r="C433" s="7">
        <f>C48</f>
        <v>13097687.640000001</v>
      </c>
      <c r="D433" s="7">
        <f>D48</f>
        <v>14653144.01</v>
      </c>
      <c r="E433" s="186">
        <f>E48</f>
        <v>1012724.2100000001</v>
      </c>
      <c r="F433" s="7">
        <f>G433+H433</f>
        <v>8.69</v>
      </c>
      <c r="G433" s="7">
        <f>G48</f>
        <v>0</v>
      </c>
      <c r="H433" s="7">
        <f>H48</f>
        <v>8.69</v>
      </c>
      <c r="I433" s="7">
        <f t="shared" si="103"/>
        <v>-273988.69</v>
      </c>
      <c r="J433" s="7">
        <f>J48</f>
        <v>0</v>
      </c>
      <c r="K433" s="7">
        <f>K48</f>
        <v>-273988.69</v>
      </c>
      <c r="L433" s="186">
        <f>I433+F433</f>
        <v>-273980</v>
      </c>
      <c r="M433" s="7">
        <f>D433+L433</f>
        <v>14379164.01</v>
      </c>
      <c r="N433" s="112"/>
    </row>
    <row r="434" spans="1:17" s="4" customFormat="1" ht="26.25" customHeight="1" x14ac:dyDescent="0.25">
      <c r="A434" s="88" t="s">
        <v>179</v>
      </c>
      <c r="B434" s="89">
        <f>B7-B433</f>
        <v>-59973.060000002384</v>
      </c>
      <c r="C434" s="89">
        <f>C7-C433</f>
        <v>0</v>
      </c>
      <c r="D434" s="89">
        <f>D7-D433</f>
        <v>-1555456.3699999992</v>
      </c>
      <c r="E434" s="215">
        <f>E7-E433</f>
        <v>482765.01000000013</v>
      </c>
      <c r="F434" s="89">
        <f>G434+H434</f>
        <v>-8.69</v>
      </c>
      <c r="G434" s="89">
        <f>G7-G433</f>
        <v>0</v>
      </c>
      <c r="H434" s="89">
        <f>H7-H433</f>
        <v>-8.69</v>
      </c>
      <c r="I434" s="89">
        <f t="shared" si="103"/>
        <v>8.6900000000023283</v>
      </c>
      <c r="J434" s="89">
        <f>J7-J433</f>
        <v>0</v>
      </c>
      <c r="K434" s="89">
        <f>K7-K433</f>
        <v>8.6900000000023283</v>
      </c>
      <c r="L434" s="215">
        <f>I434+F434</f>
        <v>2.3288038164537284E-12</v>
      </c>
      <c r="M434" s="89">
        <f>D434+L434</f>
        <v>-1555456.3699999992</v>
      </c>
      <c r="N434" s="136"/>
    </row>
    <row r="435" spans="1:17" s="4" customFormat="1" ht="52.5" customHeight="1" x14ac:dyDescent="0.25">
      <c r="A435" s="90" t="s">
        <v>180</v>
      </c>
      <c r="B435" s="162"/>
      <c r="C435" s="162"/>
      <c r="D435" s="162"/>
      <c r="E435" s="216"/>
      <c r="F435" s="162"/>
      <c r="G435" s="162"/>
      <c r="H435" s="162"/>
      <c r="I435" s="162"/>
      <c r="J435" s="162"/>
      <c r="K435" s="162"/>
      <c r="L435" s="216"/>
      <c r="M435" s="162"/>
      <c r="N435" s="162"/>
    </row>
    <row r="436" spans="1:17" s="4" customFormat="1" ht="26.25" customHeight="1" x14ac:dyDescent="0.25">
      <c r="A436" s="8" t="s">
        <v>181</v>
      </c>
      <c r="B436" s="91">
        <v>59973.06</v>
      </c>
      <c r="C436" s="91">
        <f t="shared" ref="C436:J436" si="105">C444+C443+C440+C437</f>
        <v>0</v>
      </c>
      <c r="D436" s="91">
        <v>1555456.37</v>
      </c>
      <c r="E436" s="217">
        <v>482765.01</v>
      </c>
      <c r="F436" s="91">
        <v>0</v>
      </c>
      <c r="G436" s="91">
        <f>G444+G443+G440+G437</f>
        <v>0</v>
      </c>
      <c r="H436" s="91">
        <v>0</v>
      </c>
      <c r="I436" s="91">
        <v>0</v>
      </c>
      <c r="J436" s="91">
        <f t="shared" si="105"/>
        <v>0</v>
      </c>
      <c r="K436" s="91">
        <v>0</v>
      </c>
      <c r="L436" s="91">
        <v>0</v>
      </c>
      <c r="M436" s="91">
        <v>1555456.37</v>
      </c>
      <c r="N436" s="137"/>
    </row>
    <row r="437" spans="1:17" s="4" customFormat="1" ht="31.5" customHeight="1" x14ac:dyDescent="0.25">
      <c r="A437" s="8" t="s">
        <v>182</v>
      </c>
      <c r="B437" s="56">
        <f>(B438-B439)</f>
        <v>0</v>
      </c>
      <c r="C437" s="56">
        <f t="shared" ref="C437:K437" si="106">(C438-C439)</f>
        <v>0</v>
      </c>
      <c r="D437" s="56">
        <f t="shared" ref="D437" si="107">(D438-D439)</f>
        <v>0</v>
      </c>
      <c r="E437" s="204">
        <f t="shared" si="106"/>
        <v>0</v>
      </c>
      <c r="F437" s="56">
        <f t="shared" si="95"/>
        <v>0</v>
      </c>
      <c r="G437" s="56">
        <f t="shared" si="106"/>
        <v>0</v>
      </c>
      <c r="H437" s="56">
        <f t="shared" si="106"/>
        <v>0</v>
      </c>
      <c r="I437" s="56">
        <f t="shared" si="103"/>
        <v>0</v>
      </c>
      <c r="J437" s="56">
        <f t="shared" si="106"/>
        <v>0</v>
      </c>
      <c r="K437" s="56">
        <f t="shared" si="106"/>
        <v>0</v>
      </c>
      <c r="L437" s="204">
        <f t="shared" si="104"/>
        <v>0</v>
      </c>
      <c r="M437" s="56">
        <f t="shared" si="96"/>
        <v>0</v>
      </c>
      <c r="N437" s="138"/>
    </row>
    <row r="438" spans="1:17" s="4" customFormat="1" ht="20.25" customHeight="1" x14ac:dyDescent="0.25">
      <c r="A438" s="92" t="s">
        <v>183</v>
      </c>
      <c r="B438" s="32"/>
      <c r="C438" s="32"/>
      <c r="D438" s="32"/>
      <c r="E438" s="194"/>
      <c r="F438" s="32">
        <f t="shared" si="95"/>
        <v>0</v>
      </c>
      <c r="G438" s="32"/>
      <c r="H438" s="150"/>
      <c r="I438" s="150">
        <f t="shared" si="103"/>
        <v>0</v>
      </c>
      <c r="J438" s="32"/>
      <c r="K438" s="32"/>
      <c r="L438" s="194">
        <f t="shared" si="104"/>
        <v>0</v>
      </c>
      <c r="M438" s="32">
        <f t="shared" si="96"/>
        <v>0</v>
      </c>
      <c r="N438" s="119"/>
    </row>
    <row r="439" spans="1:17" s="4" customFormat="1" ht="20.25" customHeight="1" x14ac:dyDescent="0.25">
      <c r="A439" s="92" t="s">
        <v>184</v>
      </c>
      <c r="B439" s="32"/>
      <c r="C439" s="32"/>
      <c r="D439" s="32"/>
      <c r="E439" s="194"/>
      <c r="F439" s="32">
        <f t="shared" si="95"/>
        <v>0</v>
      </c>
      <c r="G439" s="32"/>
      <c r="H439" s="150"/>
      <c r="I439" s="150">
        <f t="shared" si="103"/>
        <v>0</v>
      </c>
      <c r="J439" s="32"/>
      <c r="K439" s="32"/>
      <c r="L439" s="194">
        <f t="shared" si="104"/>
        <v>0</v>
      </c>
      <c r="M439" s="32">
        <f t="shared" si="96"/>
        <v>0</v>
      </c>
      <c r="N439" s="119"/>
    </row>
    <row r="440" spans="1:17" s="4" customFormat="1" ht="25.5" x14ac:dyDescent="0.25">
      <c r="A440" s="8" t="s">
        <v>185</v>
      </c>
      <c r="B440" s="56">
        <f t="shared" ref="B440:K440" si="108">(B441-B442)</f>
        <v>0</v>
      </c>
      <c r="C440" s="56">
        <f t="shared" si="108"/>
        <v>0</v>
      </c>
      <c r="D440" s="56">
        <f t="shared" ref="D440" si="109">(D441-D442)</f>
        <v>0</v>
      </c>
      <c r="E440" s="204">
        <f>(E441-E442)</f>
        <v>0</v>
      </c>
      <c r="F440" s="56">
        <f t="shared" si="95"/>
        <v>0</v>
      </c>
      <c r="G440" s="56">
        <f t="shared" si="108"/>
        <v>0</v>
      </c>
      <c r="H440" s="56">
        <f t="shared" si="108"/>
        <v>0</v>
      </c>
      <c r="I440" s="56">
        <f t="shared" si="103"/>
        <v>0</v>
      </c>
      <c r="J440" s="56">
        <f t="shared" si="108"/>
        <v>0</v>
      </c>
      <c r="K440" s="56">
        <f t="shared" si="108"/>
        <v>0</v>
      </c>
      <c r="L440" s="204">
        <f t="shared" si="104"/>
        <v>0</v>
      </c>
      <c r="M440" s="56">
        <f t="shared" si="96"/>
        <v>0</v>
      </c>
      <c r="N440" s="138"/>
    </row>
    <row r="441" spans="1:17" s="4" customFormat="1" ht="30" customHeight="1" x14ac:dyDescent="0.25">
      <c r="A441" s="92" t="s">
        <v>186</v>
      </c>
      <c r="B441" s="32"/>
      <c r="C441" s="32"/>
      <c r="D441" s="32"/>
      <c r="E441" s="194"/>
      <c r="F441" s="32">
        <f t="shared" si="95"/>
        <v>0</v>
      </c>
      <c r="G441" s="32"/>
      <c r="H441" s="150"/>
      <c r="I441" s="150">
        <f t="shared" si="103"/>
        <v>0</v>
      </c>
      <c r="J441" s="32"/>
      <c r="K441" s="32"/>
      <c r="L441" s="194">
        <f t="shared" si="104"/>
        <v>0</v>
      </c>
      <c r="M441" s="32">
        <f t="shared" si="96"/>
        <v>0</v>
      </c>
      <c r="N441" s="119"/>
    </row>
    <row r="442" spans="1:17" s="4" customFormat="1" ht="27" customHeight="1" x14ac:dyDescent="0.25">
      <c r="A442" s="92" t="s">
        <v>187</v>
      </c>
      <c r="B442" s="32"/>
      <c r="C442" s="32"/>
      <c r="D442" s="32"/>
      <c r="E442" s="194"/>
      <c r="F442" s="32">
        <f t="shared" si="95"/>
        <v>0</v>
      </c>
      <c r="G442" s="32"/>
      <c r="H442" s="150"/>
      <c r="I442" s="150">
        <f t="shared" si="103"/>
        <v>0</v>
      </c>
      <c r="J442" s="32"/>
      <c r="K442" s="32"/>
      <c r="L442" s="194">
        <f t="shared" si="104"/>
        <v>0</v>
      </c>
      <c r="M442" s="32">
        <f t="shared" si="96"/>
        <v>0</v>
      </c>
      <c r="N442" s="119"/>
    </row>
    <row r="443" spans="1:17" s="4" customFormat="1" ht="15" x14ac:dyDescent="0.25">
      <c r="A443" s="8" t="s">
        <v>188</v>
      </c>
      <c r="B443" s="56">
        <v>0</v>
      </c>
      <c r="C443" s="56">
        <v>0</v>
      </c>
      <c r="D443" s="56">
        <v>0</v>
      </c>
      <c r="E443" s="204">
        <v>0</v>
      </c>
      <c r="F443" s="56">
        <f t="shared" si="95"/>
        <v>0</v>
      </c>
      <c r="G443" s="56">
        <v>0</v>
      </c>
      <c r="H443" s="56">
        <v>0</v>
      </c>
      <c r="I443" s="56">
        <f t="shared" si="103"/>
        <v>0</v>
      </c>
      <c r="J443" s="56">
        <v>0</v>
      </c>
      <c r="K443" s="56">
        <v>0</v>
      </c>
      <c r="L443" s="204">
        <f t="shared" si="104"/>
        <v>0</v>
      </c>
      <c r="M443" s="56">
        <f t="shared" si="96"/>
        <v>0</v>
      </c>
      <c r="N443" s="138"/>
    </row>
    <row r="444" spans="1:17" s="4" customFormat="1" ht="33.75" customHeight="1" x14ac:dyDescent="0.25">
      <c r="A444" s="8" t="s">
        <v>189</v>
      </c>
      <c r="B444" s="56">
        <v>59973.06</v>
      </c>
      <c r="C444" s="56">
        <v>0</v>
      </c>
      <c r="D444" s="91">
        <v>1555456.37</v>
      </c>
      <c r="E444" s="217">
        <v>482765.01</v>
      </c>
      <c r="F444" s="91">
        <v>0</v>
      </c>
      <c r="G444" s="56"/>
      <c r="H444" s="91">
        <v>0</v>
      </c>
      <c r="I444" s="56">
        <f>K444</f>
        <v>0</v>
      </c>
      <c r="J444" s="56"/>
      <c r="K444" s="32">
        <v>0</v>
      </c>
      <c r="L444" s="91">
        <f>K444</f>
        <v>0</v>
      </c>
      <c r="M444" s="91">
        <v>1555456.37</v>
      </c>
      <c r="N444" s="172"/>
    </row>
    <row r="445" spans="1:17" s="4" customFormat="1" x14ac:dyDescent="0.25">
      <c r="A445" s="93" t="s">
        <v>190</v>
      </c>
      <c r="B445" s="163"/>
      <c r="C445" s="163"/>
      <c r="D445" s="163"/>
      <c r="E445" s="218"/>
      <c r="F445" s="163"/>
      <c r="G445" s="163"/>
      <c r="H445" s="164"/>
      <c r="I445" s="164"/>
      <c r="J445" s="163"/>
      <c r="K445" s="163"/>
      <c r="L445" s="218"/>
      <c r="M445" s="163"/>
      <c r="N445" s="139"/>
    </row>
    <row r="446" spans="1:17" s="4" customFormat="1" ht="15" x14ac:dyDescent="0.25">
      <c r="A446" s="26" t="s">
        <v>128</v>
      </c>
      <c r="B446" s="27">
        <f t="shared" ref="B446:L446" si="110">B49+B66+B286+B293+B300+B306+B357+B363+B369+B376+B383+B389</f>
        <v>2660170.7000000002</v>
      </c>
      <c r="C446" s="27">
        <f t="shared" si="110"/>
        <v>3275900</v>
      </c>
      <c r="D446" s="27">
        <f t="shared" si="110"/>
        <v>3275900</v>
      </c>
      <c r="E446" s="192">
        <f t="shared" si="110"/>
        <v>389231.8</v>
      </c>
      <c r="F446" s="27">
        <f t="shared" si="110"/>
        <v>0</v>
      </c>
      <c r="G446" s="27">
        <f t="shared" si="110"/>
        <v>0</v>
      </c>
      <c r="H446" s="27">
        <f t="shared" si="110"/>
        <v>0</v>
      </c>
      <c r="I446" s="27">
        <f t="shared" si="110"/>
        <v>0</v>
      </c>
      <c r="J446" s="27">
        <f t="shared" si="110"/>
        <v>0</v>
      </c>
      <c r="K446" s="27">
        <f t="shared" si="110"/>
        <v>0</v>
      </c>
      <c r="L446" s="192">
        <f t="shared" si="110"/>
        <v>0</v>
      </c>
      <c r="M446" s="27">
        <f t="shared" ref="M446:M465" si="111">D446+L446</f>
        <v>3275900</v>
      </c>
      <c r="N446" s="118"/>
    </row>
    <row r="447" spans="1:17" s="38" customFormat="1" ht="15" x14ac:dyDescent="0.25">
      <c r="A447" s="58" t="s">
        <v>129</v>
      </c>
      <c r="B447" s="58">
        <f>B60+B97+B287+B294+B301+B307+B358+B364+B370+B377+B384+B390</f>
        <v>789217.08</v>
      </c>
      <c r="C447" s="58">
        <f>C60+C97+C287+C294+C301+C307+C358+C364+C370+C377+C384+C390</f>
        <v>988800</v>
      </c>
      <c r="D447" s="58">
        <f>D60+D97+D287+D294+D301+D307+D358+D364+D370+D377+D384+D390</f>
        <v>988800</v>
      </c>
      <c r="E447" s="206">
        <f>E60+E97+E287+E294+E301+E307+E358+E364+E370+E377+E384+E390</f>
        <v>54636.5</v>
      </c>
      <c r="F447" s="58">
        <f t="shared" ref="F447:F465" si="112">G447+H447</f>
        <v>0</v>
      </c>
      <c r="G447" s="58">
        <f>G60+G97+G287+G294+G301+G307+G358+G364+G370+G377+G384+G390</f>
        <v>0</v>
      </c>
      <c r="H447" s="58">
        <f>H60+H97+H287+H294+H301+H307+H358+H364+H370+H377+H384+H390</f>
        <v>0</v>
      </c>
      <c r="I447" s="58">
        <f t="shared" si="103"/>
        <v>0</v>
      </c>
      <c r="J447" s="58">
        <f>J60+J97+J287+J294+J301+J307+J358+J364+J370+J377+J384+J390</f>
        <v>0</v>
      </c>
      <c r="K447" s="58">
        <f>K60+K97+K287+K294+K301+K307+K358+K364+K370+K377+K384+K390</f>
        <v>0</v>
      </c>
      <c r="L447" s="206">
        <f t="shared" si="104"/>
        <v>0</v>
      </c>
      <c r="M447" s="58">
        <f t="shared" si="111"/>
        <v>988800</v>
      </c>
      <c r="N447" s="58"/>
      <c r="O447" s="4"/>
      <c r="P447" s="4"/>
      <c r="Q447" s="4"/>
    </row>
    <row r="448" spans="1:17" s="4" customFormat="1" ht="15" x14ac:dyDescent="0.25">
      <c r="A448" s="94" t="s">
        <v>80</v>
      </c>
      <c r="B448" s="45">
        <f>B120+B288+B295+B302+B308+B359+B365+B371+B378+B385+B391</f>
        <v>5509.87</v>
      </c>
      <c r="C448" s="45">
        <f>C120+C288+C295+C302+C308+C359+C365+C371+C378+C385+C391</f>
        <v>0</v>
      </c>
      <c r="D448" s="45">
        <f>D120+D288+D295+D302+D308+D359+D365+D371+D378+D385+D391</f>
        <v>0</v>
      </c>
      <c r="E448" s="199">
        <f>E120+E288+E295+E302+E308+E359+E365+E371+E378+E385+E391</f>
        <v>0</v>
      </c>
      <c r="F448" s="45">
        <f t="shared" si="112"/>
        <v>0</v>
      </c>
      <c r="G448" s="45">
        <f>G120+G288+G295+G302+G308+G359+G365+G371+G378+G385+G391</f>
        <v>0</v>
      </c>
      <c r="H448" s="45">
        <f>H120+H288+H295+H302+H308+H359+H365+H371+H378+H385+H391</f>
        <v>0</v>
      </c>
      <c r="I448" s="45">
        <f t="shared" si="103"/>
        <v>0</v>
      </c>
      <c r="J448" s="45">
        <f>J120+J288+J295+J302+J308+J359+J365+J371+J378+J385+J391</f>
        <v>0</v>
      </c>
      <c r="K448" s="45">
        <f>K120+K288+K295+K302+K308+K359+K365+K371+K378+K385+K391</f>
        <v>0</v>
      </c>
      <c r="L448" s="199">
        <f t="shared" si="104"/>
        <v>0</v>
      </c>
      <c r="M448" s="45">
        <f t="shared" si="111"/>
        <v>0</v>
      </c>
      <c r="N448" s="124"/>
    </row>
    <row r="449" spans="1:14" s="4" customFormat="1" ht="15" x14ac:dyDescent="0.25">
      <c r="A449" s="95" t="s">
        <v>130</v>
      </c>
      <c r="B449" s="96">
        <f t="shared" ref="B449:K449" si="113">B289+B296+B313+B314+B372+B379+B396</f>
        <v>0</v>
      </c>
      <c r="C449" s="96">
        <f t="shared" si="113"/>
        <v>0</v>
      </c>
      <c r="D449" s="96">
        <f t="shared" ref="D449" si="114">D289+D296+D313+D314+D372+D379+D396</f>
        <v>0</v>
      </c>
      <c r="E449" s="219">
        <f t="shared" si="113"/>
        <v>0</v>
      </c>
      <c r="F449" s="96">
        <f t="shared" si="112"/>
        <v>0</v>
      </c>
      <c r="G449" s="96">
        <f t="shared" si="113"/>
        <v>0</v>
      </c>
      <c r="H449" s="96">
        <f t="shared" si="113"/>
        <v>0</v>
      </c>
      <c r="I449" s="96">
        <f t="shared" si="103"/>
        <v>0</v>
      </c>
      <c r="J449" s="96">
        <f t="shared" si="113"/>
        <v>0</v>
      </c>
      <c r="K449" s="96">
        <f t="shared" si="113"/>
        <v>0</v>
      </c>
      <c r="L449" s="219">
        <f t="shared" si="104"/>
        <v>0</v>
      </c>
      <c r="M449" s="96">
        <f t="shared" si="111"/>
        <v>0</v>
      </c>
      <c r="N449" s="140"/>
    </row>
    <row r="450" spans="1:14" s="4" customFormat="1" ht="15" x14ac:dyDescent="0.25">
      <c r="A450" s="97" t="s">
        <v>131</v>
      </c>
      <c r="B450" s="65">
        <f t="shared" ref="B450:K450" si="115">B417+B416+B392+B386+B380+B373+B366+B360+B309+B303+B297+B290</f>
        <v>72016.95</v>
      </c>
      <c r="C450" s="65">
        <f t="shared" si="115"/>
        <v>5500</v>
      </c>
      <c r="D450" s="65">
        <f>D417+D416+D392+D386+D380+D373+D366+D360+D309+D303+D297+D290</f>
        <v>5500</v>
      </c>
      <c r="E450" s="209">
        <f t="shared" si="115"/>
        <v>617</v>
      </c>
      <c r="F450" s="65">
        <f t="shared" si="112"/>
        <v>0</v>
      </c>
      <c r="G450" s="65">
        <f t="shared" si="115"/>
        <v>0</v>
      </c>
      <c r="H450" s="65">
        <f t="shared" si="115"/>
        <v>0</v>
      </c>
      <c r="I450" s="65">
        <f t="shared" si="103"/>
        <v>0</v>
      </c>
      <c r="J450" s="65">
        <f t="shared" si="115"/>
        <v>0</v>
      </c>
      <c r="K450" s="65">
        <f t="shared" si="115"/>
        <v>0</v>
      </c>
      <c r="L450" s="209">
        <f t="shared" si="104"/>
        <v>0</v>
      </c>
      <c r="M450" s="65">
        <f t="shared" si="111"/>
        <v>5500</v>
      </c>
      <c r="N450" s="130"/>
    </row>
    <row r="451" spans="1:14" s="4" customFormat="1" ht="48" customHeight="1" x14ac:dyDescent="0.25">
      <c r="A451" s="98" t="s">
        <v>88</v>
      </c>
      <c r="B451" s="47">
        <f t="shared" ref="B451:K451" si="116">B159+B152+B172</f>
        <v>133073.64000000001</v>
      </c>
      <c r="C451" s="47">
        <f t="shared" si="116"/>
        <v>137515</v>
      </c>
      <c r="D451" s="47">
        <f t="shared" ref="D451" si="117">D159+D152+D172</f>
        <v>137515</v>
      </c>
      <c r="E451" s="200">
        <f t="shared" si="116"/>
        <v>22919.16</v>
      </c>
      <c r="F451" s="47">
        <f t="shared" si="112"/>
        <v>0</v>
      </c>
      <c r="G451" s="47">
        <f t="shared" si="116"/>
        <v>0</v>
      </c>
      <c r="H451" s="47">
        <f t="shared" si="116"/>
        <v>0</v>
      </c>
      <c r="I451" s="47">
        <f t="shared" si="103"/>
        <v>0</v>
      </c>
      <c r="J451" s="47">
        <f t="shared" si="116"/>
        <v>0</v>
      </c>
      <c r="K451" s="47">
        <f t="shared" si="116"/>
        <v>0</v>
      </c>
      <c r="L451" s="200">
        <f t="shared" si="104"/>
        <v>0</v>
      </c>
      <c r="M451" s="47">
        <f t="shared" si="111"/>
        <v>137515</v>
      </c>
      <c r="N451" s="125"/>
    </row>
    <row r="452" spans="1:14" s="4" customFormat="1" ht="15" x14ac:dyDescent="0.25">
      <c r="A452" s="99" t="s">
        <v>191</v>
      </c>
      <c r="B452" s="194">
        <v>1626214.53</v>
      </c>
      <c r="C452" s="32">
        <v>1669600</v>
      </c>
      <c r="D452" s="32">
        <v>1669600</v>
      </c>
      <c r="E452" s="194">
        <v>168141.62</v>
      </c>
      <c r="F452" s="32">
        <f t="shared" si="112"/>
        <v>0</v>
      </c>
      <c r="G452" s="32"/>
      <c r="H452" s="150">
        <v>0</v>
      </c>
      <c r="I452" s="150">
        <f t="shared" si="103"/>
        <v>0</v>
      </c>
      <c r="J452" s="32"/>
      <c r="K452" s="32"/>
      <c r="L452" s="194">
        <f t="shared" si="104"/>
        <v>0</v>
      </c>
      <c r="M452" s="32">
        <f t="shared" si="111"/>
        <v>1669600</v>
      </c>
      <c r="N452" s="119"/>
    </row>
    <row r="453" spans="1:14" s="4" customFormat="1" ht="28.5" customHeight="1" x14ac:dyDescent="0.25">
      <c r="A453" s="99" t="s">
        <v>192</v>
      </c>
      <c r="B453" s="194">
        <v>1516000</v>
      </c>
      <c r="C453" s="32">
        <v>1669600</v>
      </c>
      <c r="D453" s="32">
        <v>1998242.37</v>
      </c>
      <c r="E453" s="194">
        <v>0</v>
      </c>
      <c r="F453" s="32">
        <f t="shared" si="112"/>
        <v>0</v>
      </c>
      <c r="G453" s="32"/>
      <c r="H453" s="150">
        <v>0</v>
      </c>
      <c r="I453" s="150">
        <f t="shared" si="103"/>
        <v>0</v>
      </c>
      <c r="J453" s="32"/>
      <c r="K453" s="32"/>
      <c r="L453" s="194">
        <f t="shared" si="104"/>
        <v>0</v>
      </c>
      <c r="M453" s="32">
        <f t="shared" si="111"/>
        <v>1998242.37</v>
      </c>
      <c r="N453" s="172"/>
    </row>
    <row r="454" spans="1:14" s="4" customFormat="1" ht="15" x14ac:dyDescent="0.25">
      <c r="A454" s="99" t="s">
        <v>215</v>
      </c>
      <c r="B454" s="166">
        <f>-B434/(B8-B11-B457)</f>
        <v>6.5834084540364775E-3</v>
      </c>
      <c r="C454" s="166">
        <f>-C434/(C8-C11-C457)</f>
        <v>0</v>
      </c>
      <c r="D454" s="166">
        <f>-D434/(D8-D11-D457)</f>
        <v>0.16883460908074538</v>
      </c>
      <c r="E454" s="220">
        <f>-E434/(E8-E11-E457)</f>
        <v>-0.40045906320344898</v>
      </c>
      <c r="F454" s="166" t="e">
        <f t="shared" si="112"/>
        <v>#DIV/0!</v>
      </c>
      <c r="G454" s="166" t="e">
        <f>-G434/(G8-G11-G457)</f>
        <v>#DIV/0!</v>
      </c>
      <c r="H454" s="166" t="e">
        <f>-H434/(H8-H11-H457)</f>
        <v>#DIV/0!</v>
      </c>
      <c r="I454" s="166" t="e">
        <f t="shared" si="103"/>
        <v>#DIV/0!</v>
      </c>
      <c r="J454" s="166" t="e">
        <f>-J434/(J8-J11-J457)</f>
        <v>#DIV/0!</v>
      </c>
      <c r="K454" s="166" t="e">
        <f>-K434/(K8-K11-K457)</f>
        <v>#DIV/0!</v>
      </c>
      <c r="L454" s="220" t="e">
        <f t="shared" si="104"/>
        <v>#DIV/0!</v>
      </c>
      <c r="M454" s="166" t="e">
        <f t="shared" si="111"/>
        <v>#DIV/0!</v>
      </c>
      <c r="N454" s="138"/>
    </row>
    <row r="455" spans="1:14" s="4" customFormat="1" ht="40.5" customHeight="1" x14ac:dyDescent="0.25">
      <c r="A455" s="167" t="s">
        <v>193</v>
      </c>
      <c r="B455" s="100">
        <f>(B8-B11)*10%+B458</f>
        <v>2466429.165</v>
      </c>
      <c r="C455" s="100">
        <f>(C8-C11)*10%+C458</f>
        <v>921290</v>
      </c>
      <c r="D455" s="100">
        <f>(D8-D11)*10%+D458</f>
        <v>921290</v>
      </c>
      <c r="E455" s="221">
        <f>(E8-E11)*10%+E458</f>
        <v>2158774.2790000001</v>
      </c>
      <c r="F455" s="100">
        <f t="shared" si="112"/>
        <v>0</v>
      </c>
      <c r="G455" s="100">
        <f>(G8-G11)*10%+G458</f>
        <v>0</v>
      </c>
      <c r="H455" s="100">
        <f>(H8-H11)*10%+H458</f>
        <v>0</v>
      </c>
      <c r="I455" s="100">
        <f t="shared" si="103"/>
        <v>0</v>
      </c>
      <c r="J455" s="100">
        <f>(J8-J11)*10%+J458</f>
        <v>0</v>
      </c>
      <c r="K455" s="100">
        <f>(K8-K11)*10%+K458</f>
        <v>0</v>
      </c>
      <c r="L455" s="221">
        <f t="shared" si="104"/>
        <v>0</v>
      </c>
      <c r="M455" s="100">
        <f t="shared" si="111"/>
        <v>921290</v>
      </c>
      <c r="N455" s="138"/>
    </row>
    <row r="456" spans="1:14" s="4" customFormat="1" ht="41.25" customHeight="1" x14ac:dyDescent="0.25">
      <c r="A456" s="167" t="s">
        <v>194</v>
      </c>
      <c r="B456" s="100">
        <f>(B8-B11)*5%+B458</f>
        <v>2010942.7675000001</v>
      </c>
      <c r="C456" s="100">
        <f>(C8-C11)*5%+C458</f>
        <v>460645</v>
      </c>
      <c r="D456" s="100">
        <f>(D8-D11)*5%+D458</f>
        <v>460645</v>
      </c>
      <c r="E456" s="221">
        <f>(E8-E11)*5%+E458</f>
        <v>2098497.8295</v>
      </c>
      <c r="F456" s="100">
        <f t="shared" si="112"/>
        <v>0</v>
      </c>
      <c r="G456" s="100">
        <f>(G8-G11)*5%+G458</f>
        <v>0</v>
      </c>
      <c r="H456" s="100">
        <f>(H8-H11)*5%+H458</f>
        <v>0</v>
      </c>
      <c r="I456" s="100">
        <f t="shared" si="103"/>
        <v>0</v>
      </c>
      <c r="J456" s="100">
        <f>(J8-J11)*5%+J458</f>
        <v>0</v>
      </c>
      <c r="K456" s="100">
        <f>(K8-K11)*5%+K458</f>
        <v>0</v>
      </c>
      <c r="L456" s="221">
        <f t="shared" si="104"/>
        <v>0</v>
      </c>
      <c r="M456" s="100">
        <f t="shared" si="111"/>
        <v>460645</v>
      </c>
      <c r="N456" s="138"/>
    </row>
    <row r="457" spans="1:14" s="4" customFormat="1" ht="29.25" customHeight="1" x14ac:dyDescent="0.25">
      <c r="A457" s="167" t="s">
        <v>214</v>
      </c>
      <c r="B457" s="100"/>
      <c r="C457" s="100"/>
      <c r="D457" s="100"/>
      <c r="E457" s="221"/>
      <c r="F457" s="100">
        <f t="shared" si="112"/>
        <v>0</v>
      </c>
      <c r="G457" s="100"/>
      <c r="H457" s="100"/>
      <c r="I457" s="100">
        <f t="shared" si="103"/>
        <v>0</v>
      </c>
      <c r="J457" s="100"/>
      <c r="K457" s="100"/>
      <c r="L457" s="221">
        <f t="shared" si="104"/>
        <v>0</v>
      </c>
      <c r="M457" s="100">
        <f t="shared" si="111"/>
        <v>0</v>
      </c>
      <c r="N457" s="138"/>
    </row>
    <row r="458" spans="1:14" s="4" customFormat="1" ht="27.75" customHeight="1" x14ac:dyDescent="0.25">
      <c r="A458" s="99" t="s">
        <v>195</v>
      </c>
      <c r="B458" s="32">
        <f>B459+B460</f>
        <v>1555456.37</v>
      </c>
      <c r="C458" s="32">
        <f t="shared" ref="C458:J458" si="118">C459+C460</f>
        <v>0</v>
      </c>
      <c r="D458" s="32">
        <f t="shared" ref="D458" si="119">D459+D460</f>
        <v>0</v>
      </c>
      <c r="E458" s="194">
        <v>2038221.38</v>
      </c>
      <c r="F458" s="32">
        <f t="shared" si="112"/>
        <v>0</v>
      </c>
      <c r="G458" s="32">
        <f t="shared" si="118"/>
        <v>0</v>
      </c>
      <c r="H458" s="32">
        <f t="shared" si="118"/>
        <v>0</v>
      </c>
      <c r="I458" s="32">
        <f t="shared" si="103"/>
        <v>0</v>
      </c>
      <c r="J458" s="32">
        <f t="shared" si="118"/>
        <v>0</v>
      </c>
      <c r="K458" s="32"/>
      <c r="L458" s="194">
        <f t="shared" si="104"/>
        <v>0</v>
      </c>
      <c r="M458" s="32">
        <f t="shared" si="111"/>
        <v>0</v>
      </c>
      <c r="N458" s="172"/>
    </row>
    <row r="459" spans="1:14" s="4" customFormat="1" ht="25.5" x14ac:dyDescent="0.25">
      <c r="A459" s="101" t="s">
        <v>196</v>
      </c>
      <c r="B459" s="32">
        <v>0</v>
      </c>
      <c r="C459" s="32"/>
      <c r="D459" s="32"/>
      <c r="E459" s="194"/>
      <c r="F459" s="32">
        <f t="shared" si="112"/>
        <v>0</v>
      </c>
      <c r="G459" s="32"/>
      <c r="H459" s="150"/>
      <c r="I459" s="150">
        <f t="shared" si="103"/>
        <v>0</v>
      </c>
      <c r="J459" s="32"/>
      <c r="K459" s="32"/>
      <c r="L459" s="204">
        <f t="shared" si="104"/>
        <v>0</v>
      </c>
      <c r="M459" s="56">
        <f t="shared" si="111"/>
        <v>0</v>
      </c>
      <c r="N459" s="119"/>
    </row>
    <row r="460" spans="1:14" s="4" customFormat="1" ht="25.5" x14ac:dyDescent="0.25">
      <c r="A460" s="101" t="s">
        <v>197</v>
      </c>
      <c r="B460" s="32">
        <v>1555456.37</v>
      </c>
      <c r="C460" s="32"/>
      <c r="D460" s="32"/>
      <c r="E460" s="222">
        <f>E458-E459</f>
        <v>2038221.38</v>
      </c>
      <c r="F460" s="32">
        <f t="shared" si="112"/>
        <v>0</v>
      </c>
      <c r="G460" s="32"/>
      <c r="H460" s="29"/>
      <c r="I460" s="29">
        <f t="shared" si="103"/>
        <v>0</v>
      </c>
      <c r="J460" s="32"/>
      <c r="K460" s="32"/>
      <c r="L460" s="194">
        <f t="shared" si="104"/>
        <v>0</v>
      </c>
      <c r="M460" s="32">
        <f t="shared" si="111"/>
        <v>0</v>
      </c>
      <c r="N460" s="119"/>
    </row>
    <row r="461" spans="1:14" s="4" customFormat="1" ht="29.25" customHeight="1" x14ac:dyDescent="0.25">
      <c r="A461" s="99" t="s">
        <v>198</v>
      </c>
      <c r="B461" s="56"/>
      <c r="C461" s="56"/>
      <c r="D461" s="56"/>
      <c r="E461" s="204"/>
      <c r="F461" s="56">
        <f t="shared" si="112"/>
        <v>0</v>
      </c>
      <c r="G461" s="56"/>
      <c r="H461" s="56"/>
      <c r="I461" s="56">
        <f t="shared" si="103"/>
        <v>0</v>
      </c>
      <c r="J461" s="56"/>
      <c r="K461" s="56"/>
      <c r="L461" s="204">
        <f t="shared" si="104"/>
        <v>0</v>
      </c>
      <c r="M461" s="56">
        <f t="shared" si="111"/>
        <v>0</v>
      </c>
      <c r="N461" s="119"/>
    </row>
    <row r="462" spans="1:14" s="4" customFormat="1" ht="15" x14ac:dyDescent="0.25">
      <c r="A462" s="99" t="s">
        <v>199</v>
      </c>
      <c r="B462" s="56"/>
      <c r="C462" s="56"/>
      <c r="D462" s="56"/>
      <c r="E462" s="204"/>
      <c r="F462" s="56">
        <f>G462+H462</f>
        <v>0</v>
      </c>
      <c r="G462" s="56"/>
      <c r="H462" s="56"/>
      <c r="I462" s="56">
        <f t="shared" si="103"/>
        <v>0</v>
      </c>
      <c r="J462" s="56"/>
      <c r="K462" s="56"/>
      <c r="L462" s="204">
        <f t="shared" si="104"/>
        <v>0</v>
      </c>
      <c r="M462" s="56">
        <f t="shared" si="111"/>
        <v>0</v>
      </c>
      <c r="N462" s="119"/>
    </row>
    <row r="463" spans="1:14" s="4" customFormat="1" ht="30" customHeight="1" x14ac:dyDescent="0.25">
      <c r="A463" s="99" t="s">
        <v>200</v>
      </c>
      <c r="B463" s="56">
        <f>(B462-B461)/(B8-B11)</f>
        <v>0</v>
      </c>
      <c r="C463" s="56">
        <f>(C462-C461)/(C8-C11)</f>
        <v>0</v>
      </c>
      <c r="D463" s="56">
        <f>(D462-D461)/(D8-D11)</f>
        <v>0</v>
      </c>
      <c r="E463" s="204">
        <f>(E462-E461)/(E8-E11)</f>
        <v>0</v>
      </c>
      <c r="F463" s="56" t="e">
        <f t="shared" si="112"/>
        <v>#DIV/0!</v>
      </c>
      <c r="G463" s="56" t="e">
        <f>(G462-G461)/(G8-G11)</f>
        <v>#DIV/0!</v>
      </c>
      <c r="H463" s="56" t="e">
        <f>(H462-H461)/(H8-H11)</f>
        <v>#DIV/0!</v>
      </c>
      <c r="I463" s="56" t="e">
        <f t="shared" si="103"/>
        <v>#DIV/0!</v>
      </c>
      <c r="J463" s="56" t="e">
        <f>(J462-J461)/(J8-J11)</f>
        <v>#DIV/0!</v>
      </c>
      <c r="K463" s="56" t="e">
        <f>(K462-K461)/(K8-K11)</f>
        <v>#DIV/0!</v>
      </c>
      <c r="L463" s="204" t="e">
        <f t="shared" si="104"/>
        <v>#DIV/0!</v>
      </c>
      <c r="M463" s="56" t="e">
        <f t="shared" si="111"/>
        <v>#DIV/0!</v>
      </c>
      <c r="N463" s="138"/>
    </row>
    <row r="464" spans="1:14" s="4" customFormat="1" ht="15" x14ac:dyDescent="0.25">
      <c r="A464" s="99" t="s">
        <v>201</v>
      </c>
      <c r="B464" s="100" t="e">
        <f>B441/B462</f>
        <v>#DIV/0!</v>
      </c>
      <c r="C464" s="100" t="e">
        <f t="shared" ref="C464:K464" si="120">C441/C462</f>
        <v>#DIV/0!</v>
      </c>
      <c r="D464" s="100" t="e">
        <f t="shared" ref="D464" si="121">D441/D462</f>
        <v>#DIV/0!</v>
      </c>
      <c r="E464" s="221" t="e">
        <f>E441/E462</f>
        <v>#DIV/0!</v>
      </c>
      <c r="F464" s="100" t="e">
        <f t="shared" si="112"/>
        <v>#DIV/0!</v>
      </c>
      <c r="G464" s="100" t="e">
        <f t="shared" si="120"/>
        <v>#DIV/0!</v>
      </c>
      <c r="H464" s="100" t="e">
        <f t="shared" si="120"/>
        <v>#DIV/0!</v>
      </c>
      <c r="I464" s="100" t="e">
        <f t="shared" si="103"/>
        <v>#DIV/0!</v>
      </c>
      <c r="J464" s="100" t="e">
        <f t="shared" si="120"/>
        <v>#DIV/0!</v>
      </c>
      <c r="K464" s="100" t="e">
        <f t="shared" si="120"/>
        <v>#DIV/0!</v>
      </c>
      <c r="L464" s="221" t="e">
        <f t="shared" si="104"/>
        <v>#DIV/0!</v>
      </c>
      <c r="M464" s="100" t="e">
        <f t="shared" si="111"/>
        <v>#DIV/0!</v>
      </c>
      <c r="N464" s="138"/>
    </row>
    <row r="465" spans="1:14" s="4" customFormat="1" ht="33" customHeight="1" x14ac:dyDescent="0.25">
      <c r="A465" s="99" t="s">
        <v>202</v>
      </c>
      <c r="B465" s="100">
        <f>B430/B433</f>
        <v>0</v>
      </c>
      <c r="C465" s="100">
        <f>C430/C433</f>
        <v>0</v>
      </c>
      <c r="D465" s="100">
        <f t="shared" ref="D465" si="122">D430/D433</f>
        <v>5.9109812843503202E-2</v>
      </c>
      <c r="E465" s="221">
        <f t="shared" ref="E465:K465" si="123">E430/E433</f>
        <v>0</v>
      </c>
      <c r="F465" s="100" t="e">
        <f t="shared" si="112"/>
        <v>#DIV/0!</v>
      </c>
      <c r="G465" s="100" t="e">
        <f t="shared" si="123"/>
        <v>#DIV/0!</v>
      </c>
      <c r="H465" s="100">
        <f t="shared" si="123"/>
        <v>0</v>
      </c>
      <c r="I465" s="100" t="e">
        <f t="shared" si="103"/>
        <v>#DIV/0!</v>
      </c>
      <c r="J465" s="100" t="e">
        <f t="shared" si="123"/>
        <v>#DIV/0!</v>
      </c>
      <c r="K465" s="100">
        <f t="shared" si="123"/>
        <v>0</v>
      </c>
      <c r="L465" s="221" t="e">
        <f t="shared" si="104"/>
        <v>#DIV/0!</v>
      </c>
      <c r="M465" s="100" t="e">
        <f t="shared" si="111"/>
        <v>#DIV/0!</v>
      </c>
      <c r="N465" s="138"/>
    </row>
    <row r="466" spans="1:14" s="4" customFormat="1" ht="30" customHeight="1" x14ac:dyDescent="0.25">
      <c r="A466" s="94" t="s">
        <v>203</v>
      </c>
      <c r="B466" s="56">
        <f>B66+B81+B90+B97+B140+B419+B128++B413+B138</f>
        <v>5846938.8700000001</v>
      </c>
      <c r="C466" s="56">
        <f>C66+C81+C90+C97+C140+C419+C128++C413+C138</f>
        <v>5198915</v>
      </c>
      <c r="D466" s="56">
        <f>D66+D97+D128+D140+D419</f>
        <v>5183000</v>
      </c>
      <c r="E466" s="56">
        <f>E66+E97+E128+E140+E419</f>
        <v>593261.48</v>
      </c>
      <c r="F466" s="56">
        <f t="shared" ref="F466:M466" si="124">F66+F81+F90+F97+F140+F419+F128++F413+F138</f>
        <v>0</v>
      </c>
      <c r="G466" s="56">
        <f t="shared" si="124"/>
        <v>0</v>
      </c>
      <c r="H466" s="56">
        <f t="shared" si="124"/>
        <v>0</v>
      </c>
      <c r="I466" s="56">
        <f t="shared" si="124"/>
        <v>0</v>
      </c>
      <c r="J466" s="56">
        <f t="shared" si="124"/>
        <v>0</v>
      </c>
      <c r="K466" s="56">
        <f t="shared" si="124"/>
        <v>0</v>
      </c>
      <c r="L466" s="56">
        <f t="shared" si="124"/>
        <v>0</v>
      </c>
      <c r="M466" s="56">
        <f t="shared" si="124"/>
        <v>5198915</v>
      </c>
      <c r="N466" s="138"/>
    </row>
    <row r="467" spans="1:14" s="4" customFormat="1" ht="35.25" customHeight="1" x14ac:dyDescent="0.25">
      <c r="A467" s="102" t="s">
        <v>204</v>
      </c>
      <c r="B467" s="56">
        <f>B54+B58+B65+B74+B89+B95+B105+B109+B115+B141+B156+B165+B178+B182+B187+B205+B248+B268+B270+B272+B274+B276+B280+B282+B291+B298+B304+B310+B340+B361+B367+B374+B381+B387+B393+B399+B411+B138+B127</f>
        <v>3203285.8000000003</v>
      </c>
      <c r="C467" s="56">
        <f t="shared" ref="C467:E467" si="125">C54+C58+C65+C74+C89+C95+C105+C109+C115+C141+C156+C165+C178+C182+C187+C205+C248+C268+C270+C272+C274+C276+C280+C282+C291+C298+C304+C310+C340+C361+C367+C374+C381+C387+C393+C399+C411+C138+C127</f>
        <v>2492902.6399999997</v>
      </c>
      <c r="D467" s="56">
        <f t="shared" si="125"/>
        <v>2492902.6399999997</v>
      </c>
      <c r="E467" s="56">
        <f t="shared" si="125"/>
        <v>55320.229999999996</v>
      </c>
      <c r="F467" s="56">
        <f t="shared" ref="F467:L467" si="126">F54+F58+F65+F74+F89+F95+F105+F109+F115+F141+F156+F165+F178+F182+F187+F205+F248+F268+F270+F272+F274+F276+F280+F282+F291+F298+F304+F310+F340+F361+F367+F374+F381+F387+F393+F399+F411+F138</f>
        <v>0</v>
      </c>
      <c r="G467" s="56">
        <f t="shared" si="126"/>
        <v>0</v>
      </c>
      <c r="H467" s="56">
        <f t="shared" si="126"/>
        <v>0</v>
      </c>
      <c r="I467" s="56">
        <f t="shared" si="126"/>
        <v>0</v>
      </c>
      <c r="J467" s="56">
        <f t="shared" si="126"/>
        <v>0</v>
      </c>
      <c r="K467" s="56">
        <f t="shared" si="126"/>
        <v>0</v>
      </c>
      <c r="L467" s="56">
        <f t="shared" si="126"/>
        <v>0</v>
      </c>
      <c r="M467" s="56">
        <f t="shared" ref="M467" si="127">M54+M58+M65+M74+M89+M95+M105+M109+M115+M141+M156+M165+M178+M182+M187+M205+M248+M268+M270+M272+M274+M276+M280+M282+M291+M298+M304+M310+M340+M361+M367+M374+M381+M387+M393+M399+M411+M138+M127</f>
        <v>2492902.6399999997</v>
      </c>
      <c r="N467" s="138"/>
    </row>
    <row r="469" spans="1:14" x14ac:dyDescent="0.25">
      <c r="B469" s="243"/>
      <c r="C469" s="243"/>
      <c r="D469" s="243"/>
      <c r="E469" s="243"/>
      <c r="F469" s="243"/>
      <c r="G469" s="243"/>
      <c r="H469" s="243"/>
      <c r="I469" s="243"/>
    </row>
  </sheetData>
  <mergeCells count="10">
    <mergeCell ref="N3:N5"/>
    <mergeCell ref="B4:B5"/>
    <mergeCell ref="C4:C5"/>
    <mergeCell ref="D4:D5"/>
    <mergeCell ref="E4:E5"/>
    <mergeCell ref="B469:I469"/>
    <mergeCell ref="M4:M5"/>
    <mergeCell ref="F4:L4"/>
    <mergeCell ref="C3:M3"/>
    <mergeCell ref="A3:A5"/>
  </mergeCells>
  <pageMargins left="0" right="0" top="0.19685039370078741" bottom="0" header="0.19685039370078741" footer="0.15748031496062992"/>
  <pageSetup paperSize="9" scale="52" fitToHeight="0" orientation="landscape" horizontalDpi="4294967293" r:id="rId1"/>
  <rowBreaks count="2" manualBreakCount="2">
    <brk id="122" max="13" man="1"/>
    <brk id="155"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Район (город)</vt:lpstr>
      <vt:lpstr>'Район (город)'!Заголовки_для_печати</vt:lpstr>
      <vt:lpstr>'Район (город)'!Область_печати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Кураленко Оксана Григорьевна</dc:creator>
  <cp:lastModifiedBy>Finansist</cp:lastModifiedBy>
  <cp:lastPrinted>2025-02-19T06:58:51Z</cp:lastPrinted>
  <dcterms:created xsi:type="dcterms:W3CDTF">2020-01-09T14:17:42Z</dcterms:created>
  <dcterms:modified xsi:type="dcterms:W3CDTF">2025-03-25T05:43:54Z</dcterms:modified>
</cp:coreProperties>
</file>