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Лист1!$A$1:$K$109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H51" i="1"/>
  <c r="I107" i="1" l="1"/>
  <c r="J106" i="1"/>
  <c r="J109" i="1" s="1"/>
  <c r="J107" i="1"/>
  <c r="J104" i="1"/>
  <c r="J105" i="1"/>
  <c r="J102" i="1"/>
  <c r="J86" i="1"/>
  <c r="I86" i="1"/>
  <c r="H86" i="1"/>
  <c r="G107" i="1"/>
  <c r="G76" i="1"/>
  <c r="J66" i="1"/>
  <c r="I66" i="1"/>
  <c r="H48" i="1"/>
  <c r="I48" i="1"/>
  <c r="J48" i="1"/>
  <c r="G105" i="1"/>
  <c r="F81" i="1"/>
  <c r="F76" i="1"/>
  <c r="G38" i="1"/>
  <c r="H38" i="1"/>
  <c r="I38" i="1"/>
  <c r="J38" i="1"/>
  <c r="F38" i="1"/>
  <c r="H106" i="1" l="1"/>
  <c r="H107" i="1"/>
  <c r="G108" i="1"/>
  <c r="G53" i="1"/>
  <c r="F78" i="1" l="1"/>
  <c r="G78" i="1"/>
  <c r="H78" i="1"/>
  <c r="I78" i="1"/>
  <c r="J78" i="1"/>
  <c r="F108" i="1" l="1"/>
  <c r="G106" i="1"/>
  <c r="I106" i="1"/>
  <c r="F105" i="1"/>
  <c r="F106" i="1"/>
  <c r="F83" i="1"/>
  <c r="F107" i="1" l="1"/>
  <c r="F53" i="1" l="1"/>
  <c r="H53" i="1"/>
  <c r="I53" i="1"/>
  <c r="J53" i="1"/>
  <c r="E20" i="1"/>
  <c r="G109" i="1"/>
  <c r="F109" i="1"/>
  <c r="F63" i="1"/>
  <c r="G63" i="1"/>
  <c r="H63" i="1"/>
  <c r="I63" i="1"/>
  <c r="J63" i="1"/>
  <c r="E66" i="1"/>
  <c r="E23" i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I68" i="1" l="1"/>
  <c r="H105" i="1" l="1"/>
  <c r="H104" i="1"/>
  <c r="H83" i="1"/>
  <c r="G83" i="1"/>
  <c r="J108" i="1" l="1"/>
  <c r="I108" i="1" s="1"/>
  <c r="H108" i="1" s="1"/>
  <c r="E108" i="1" s="1"/>
  <c r="I105" i="1"/>
  <c r="I109" i="1" s="1"/>
  <c r="E77" i="1"/>
  <c r="E76" i="1"/>
  <c r="E75" i="1"/>
  <c r="E74" i="1"/>
  <c r="H109" i="1" l="1"/>
  <c r="E109" i="1" s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E38" i="1" l="1"/>
  <c r="E81" i="1" l="1"/>
  <c r="J83" i="1"/>
  <c r="I83" i="1"/>
  <c r="E64" i="1"/>
  <c r="E79" i="1" l="1"/>
  <c r="E83" i="1"/>
  <c r="I104" i="1"/>
  <c r="I98" i="1"/>
  <c r="I93" i="1"/>
  <c r="J93" i="1"/>
  <c r="I88" i="1"/>
  <c r="H88" i="1"/>
  <c r="F88" i="1"/>
  <c r="J88" i="1"/>
  <c r="J68" i="1"/>
  <c r="G48" i="1"/>
  <c r="J22" i="1"/>
  <c r="I22" i="1"/>
  <c r="H22" i="1"/>
  <c r="G22" i="1"/>
  <c r="F22" i="1"/>
  <c r="J43" i="1"/>
  <c r="I43" i="1"/>
  <c r="J28" i="1"/>
  <c r="I28" i="1"/>
  <c r="E105" i="1" l="1"/>
  <c r="E106" i="1"/>
  <c r="E22" i="1"/>
  <c r="E86" i="1"/>
  <c r="G88" i="1"/>
  <c r="E88" i="1" s="1"/>
  <c r="G104" i="1" l="1"/>
  <c r="F104" i="1"/>
  <c r="F43" i="1"/>
  <c r="G43" i="1"/>
  <c r="H43" i="1"/>
  <c r="F99" i="1"/>
  <c r="E99" i="1" s="1"/>
  <c r="E104" i="1" l="1"/>
  <c r="E43" i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<sst xmlns="http://schemas.openxmlformats.org/spreadsheetml/2006/main" count="178" uniqueCount="60">
  <si>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</si>
  <si>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</si>
  <si>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</si>
  <si>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</si>
  <si>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</si>
  <si>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</si>
  <si>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</si>
  <si>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</si>
  <si>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</si>
  <si>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</si>
  <si>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</si>
  <si>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</si>
  <si>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</si>
  <si>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</si>
  <si>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</si>
  <si>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</si>
  <si>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</si>
  <si>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</si>
  <si>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</si>
  <si>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</si>
  <si>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</si>
  <si>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</si>
  <si>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</si>
  <si>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</si>
  <si>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</si>
  <si>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</si>
  <si>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</si>
  <si>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</si>
  <si>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</si>
  <si>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</si>
  <si>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</si>
  <si>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</si>
  <si>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</si>
  <si>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</si>
  <si>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</si>
  <si>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</si>
  <si>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</si>
  <si>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</si>
  <si>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</si>
  <si>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</si>
  <si>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</si>
  <si>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</si>
  <si>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</si>
  <si>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</si>
  <si>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</si>
  <si>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</si>
  <si>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</si>
  <si>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</si>
  <si>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</si>
  <si>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</si>
  <si>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</si>
  <si>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</si>
  <si>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</si>
  <si>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</si>
  <si>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</si>
  <si>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</si>
  <si>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</si>
  <si>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</si>
  <si>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</si>
  <si>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№9 от 27.02.2025года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</si>
</sst>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12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" fontId="11" fillId="0" borderId="1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="120" zoomScaleSheetLayoutView="120" workbookViewId="0">
      <selection activeCell="F1" sqref="F1:K1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18" customWidth="1"/>
    <col min="8" max="8" width="12.5703125" style="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66" t="s">
        <v>59</v>
      </c>
      <c r="G1" s="66"/>
      <c r="H1" s="66"/>
      <c r="I1" s="66"/>
      <c r="J1" s="66"/>
      <c r="K1" s="66"/>
      <c r="L1" s="5"/>
    </row>
    <row r="2" spans="1:13" ht="18" customHeight="1" x14ac:dyDescent="0.25">
      <c r="A2" s="67" t="s">
        <v>15</v>
      </c>
      <c r="B2" s="67"/>
      <c r="C2" s="67"/>
      <c r="D2" s="67"/>
      <c r="E2" s="67"/>
      <c r="F2" s="67"/>
      <c r="G2" s="67"/>
      <c r="H2" s="67"/>
      <c r="I2" s="67"/>
      <c r="J2" s="67"/>
      <c r="K2" s="67"/>
      <c r="M2" t="s">
        <v>43</v>
      </c>
    </row>
    <row r="3" spans="1:13" x14ac:dyDescent="0.25">
      <c r="A3" s="67" t="s">
        <v>11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3" ht="24.75" customHeight="1" thickBot="1" x14ac:dyDescent="0.3">
      <c r="A4" s="68" t="s">
        <v>50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3" ht="16.5" customHeight="1" x14ac:dyDescent="0.25">
      <c r="A5" s="69" t="s">
        <v>0</v>
      </c>
      <c r="B5" s="71" t="s">
        <v>30</v>
      </c>
      <c r="C5" s="71" t="s">
        <v>1</v>
      </c>
      <c r="D5" s="71" t="s">
        <v>2</v>
      </c>
      <c r="E5" s="63" t="s">
        <v>3</v>
      </c>
      <c r="F5" s="64"/>
      <c r="G5" s="64"/>
      <c r="H5" s="65"/>
      <c r="I5" s="23"/>
      <c r="J5" s="23"/>
      <c r="K5" s="72" t="s">
        <v>17</v>
      </c>
    </row>
    <row r="6" spans="1:13" ht="55.5" customHeight="1" x14ac:dyDescent="0.25">
      <c r="A6" s="70"/>
      <c r="B6" s="50"/>
      <c r="C6" s="50"/>
      <c r="D6" s="50"/>
      <c r="E6" s="10" t="s">
        <v>4</v>
      </c>
      <c r="F6" s="10" t="s">
        <v>52</v>
      </c>
      <c r="G6" s="24" t="s">
        <v>53</v>
      </c>
      <c r="H6" s="10" t="s">
        <v>54</v>
      </c>
      <c r="I6" s="10" t="s">
        <v>55</v>
      </c>
      <c r="J6" s="10" t="s">
        <v>56</v>
      </c>
      <c r="K6" s="73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25">
        <v>7</v>
      </c>
      <c r="H7" s="11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32" t="s">
        <v>5</v>
      </c>
      <c r="B8" s="40" t="s">
        <v>16</v>
      </c>
      <c r="C8" s="54" t="s">
        <v>26</v>
      </c>
      <c r="D8" s="4" t="s">
        <v>6</v>
      </c>
      <c r="E8" s="12">
        <f>SUM(F8:H8)</f>
        <v>0</v>
      </c>
      <c r="F8" s="12"/>
      <c r="G8" s="26"/>
      <c r="H8" s="12"/>
      <c r="I8" s="12"/>
      <c r="J8" s="12"/>
      <c r="K8" s="62">
        <v>1</v>
      </c>
    </row>
    <row r="9" spans="1:13" ht="36.75" hidden="1" customHeight="1" x14ac:dyDescent="0.25">
      <c r="A9" s="33"/>
      <c r="B9" s="40"/>
      <c r="C9" s="54"/>
      <c r="D9" s="4" t="s">
        <v>7</v>
      </c>
      <c r="E9" s="12">
        <f>SUM(F9:H9)</f>
        <v>0</v>
      </c>
      <c r="F9" s="12"/>
      <c r="G9" s="26"/>
      <c r="H9" s="12"/>
      <c r="I9" s="12"/>
      <c r="J9" s="12"/>
      <c r="K9" s="62"/>
    </row>
    <row r="10" spans="1:13" ht="33" hidden="1" customHeight="1" x14ac:dyDescent="0.25">
      <c r="A10" s="33"/>
      <c r="B10" s="40"/>
      <c r="C10" s="54"/>
      <c r="D10" s="4" t="s">
        <v>8</v>
      </c>
      <c r="E10" s="12">
        <f>SUM(F10:H10)</f>
        <v>0</v>
      </c>
      <c r="F10" s="12"/>
      <c r="G10" s="26"/>
      <c r="H10" s="12"/>
      <c r="I10" s="12"/>
      <c r="J10" s="12"/>
      <c r="K10" s="62"/>
    </row>
    <row r="11" spans="1:13" ht="23.25" hidden="1" customHeight="1" x14ac:dyDescent="0.25">
      <c r="A11" s="33"/>
      <c r="B11" s="40"/>
      <c r="C11" s="54"/>
      <c r="D11" s="4" t="s">
        <v>13</v>
      </c>
      <c r="E11" s="12"/>
      <c r="F11" s="12"/>
      <c r="G11" s="26"/>
      <c r="H11" s="12"/>
      <c r="I11" s="12"/>
      <c r="J11" s="12"/>
      <c r="K11" s="62"/>
    </row>
    <row r="12" spans="1:13" ht="21.75" hidden="1" customHeight="1" x14ac:dyDescent="0.25">
      <c r="A12" s="41"/>
      <c r="B12" s="40"/>
      <c r="C12" s="54"/>
      <c r="D12" s="4" t="s">
        <v>9</v>
      </c>
      <c r="E12" s="12">
        <f>SUM(F12:H12)</f>
        <v>0</v>
      </c>
      <c r="F12" s="12">
        <f>SUM(F8:F10)</f>
        <v>0</v>
      </c>
      <c r="G12" s="26">
        <f t="shared" ref="G12:H12" si="0">SUM(G8:G10)</f>
        <v>0</v>
      </c>
      <c r="H12" s="12">
        <f t="shared" si="0"/>
        <v>0</v>
      </c>
      <c r="I12" s="12"/>
      <c r="J12" s="12"/>
      <c r="K12" s="62"/>
    </row>
    <row r="13" spans="1:13" ht="36" hidden="1" customHeight="1" x14ac:dyDescent="0.25">
      <c r="A13" s="32" t="s">
        <v>12</v>
      </c>
      <c r="B13" s="40" t="s">
        <v>18</v>
      </c>
      <c r="C13" s="54" t="s">
        <v>26</v>
      </c>
      <c r="D13" s="4" t="s">
        <v>6</v>
      </c>
      <c r="E13" s="12">
        <f>SUM(F13:H13)</f>
        <v>0</v>
      </c>
      <c r="F13" s="12"/>
      <c r="G13" s="26"/>
      <c r="H13" s="12"/>
      <c r="I13" s="12"/>
      <c r="J13" s="12"/>
      <c r="K13" s="62">
        <v>2</v>
      </c>
    </row>
    <row r="14" spans="1:13" ht="36.75" hidden="1" customHeight="1" x14ac:dyDescent="0.25">
      <c r="A14" s="33"/>
      <c r="B14" s="40"/>
      <c r="C14" s="54"/>
      <c r="D14" s="4" t="s">
        <v>7</v>
      </c>
      <c r="E14" s="12">
        <f>SUM(F14:H14)</f>
        <v>0</v>
      </c>
      <c r="F14" s="12"/>
      <c r="G14" s="26"/>
      <c r="H14" s="12"/>
      <c r="I14" s="12"/>
      <c r="J14" s="12"/>
      <c r="K14" s="62"/>
    </row>
    <row r="15" spans="1:13" ht="33.75" hidden="1" customHeight="1" x14ac:dyDescent="0.25">
      <c r="A15" s="33"/>
      <c r="B15" s="40"/>
      <c r="C15" s="54"/>
      <c r="D15" s="4" t="s">
        <v>8</v>
      </c>
      <c r="E15" s="12">
        <f>SUM(F15:H15)</f>
        <v>0</v>
      </c>
      <c r="F15" s="12"/>
      <c r="G15" s="26"/>
      <c r="H15" s="12"/>
      <c r="I15" s="12"/>
      <c r="J15" s="12"/>
      <c r="K15" s="62"/>
    </row>
    <row r="16" spans="1:13" ht="24.75" hidden="1" customHeight="1" x14ac:dyDescent="0.25">
      <c r="A16" s="33"/>
      <c r="B16" s="40"/>
      <c r="C16" s="54"/>
      <c r="D16" s="4" t="s">
        <v>13</v>
      </c>
      <c r="E16" s="12"/>
      <c r="F16" s="12"/>
      <c r="G16" s="26"/>
      <c r="H16" s="12"/>
      <c r="I16" s="12"/>
      <c r="J16" s="12"/>
      <c r="K16" s="62"/>
    </row>
    <row r="17" spans="1:11" ht="15.75" hidden="1" customHeight="1" x14ac:dyDescent="0.25">
      <c r="A17" s="41"/>
      <c r="B17" s="40"/>
      <c r="C17" s="54"/>
      <c r="D17" s="4" t="s">
        <v>9</v>
      </c>
      <c r="E17" s="12">
        <f>SUM(F17:H17)</f>
        <v>0</v>
      </c>
      <c r="F17" s="12">
        <f>SUM(F13:F15)</f>
        <v>0</v>
      </c>
      <c r="G17" s="26">
        <f t="shared" ref="G17:H17" si="1">SUM(G13:G15)</f>
        <v>0</v>
      </c>
      <c r="H17" s="12">
        <f t="shared" si="1"/>
        <v>0</v>
      </c>
      <c r="I17" s="12"/>
      <c r="J17" s="12"/>
      <c r="K17" s="62"/>
    </row>
    <row r="18" spans="1:11" ht="42" customHeight="1" x14ac:dyDescent="0.25">
      <c r="A18" s="32">
        <v>1</v>
      </c>
      <c r="B18" s="37" t="s">
        <v>18</v>
      </c>
      <c r="C18" s="54" t="s">
        <v>26</v>
      </c>
      <c r="D18" s="4" t="s">
        <v>6</v>
      </c>
      <c r="E18" s="12"/>
      <c r="F18" s="12"/>
      <c r="G18" s="26"/>
      <c r="H18" s="12"/>
      <c r="I18" s="12"/>
      <c r="J18" s="12"/>
      <c r="K18" s="55" t="s">
        <v>34</v>
      </c>
    </row>
    <row r="19" spans="1:11" ht="44.25" customHeight="1" x14ac:dyDescent="0.25">
      <c r="A19" s="33"/>
      <c r="B19" s="38"/>
      <c r="C19" s="54"/>
      <c r="D19" s="4" t="s">
        <v>7</v>
      </c>
      <c r="E19" s="12"/>
      <c r="F19" s="12"/>
      <c r="G19" s="26"/>
      <c r="H19" s="12"/>
      <c r="I19" s="12"/>
      <c r="J19" s="12"/>
      <c r="K19" s="56"/>
    </row>
    <row r="20" spans="1:11" ht="34.5" customHeight="1" x14ac:dyDescent="0.25">
      <c r="A20" s="33"/>
      <c r="B20" s="38"/>
      <c r="C20" s="54"/>
      <c r="D20" s="4" t="s">
        <v>8</v>
      </c>
      <c r="E20" s="12">
        <f>SUM(F20:J20)</f>
        <v>23142683.870000001</v>
      </c>
      <c r="F20" s="12">
        <v>3306843.87</v>
      </c>
      <c r="G20" s="26">
        <v>5461090</v>
      </c>
      <c r="H20" s="12">
        <v>4792150</v>
      </c>
      <c r="I20" s="12">
        <v>4791300</v>
      </c>
      <c r="J20" s="12">
        <v>4791300</v>
      </c>
      <c r="K20" s="56"/>
    </row>
    <row r="21" spans="1:11" ht="38.25" customHeight="1" x14ac:dyDescent="0.25">
      <c r="A21" s="33"/>
      <c r="B21" s="38"/>
      <c r="C21" s="54"/>
      <c r="D21" s="4" t="s">
        <v>13</v>
      </c>
      <c r="E21" s="12">
        <f t="shared" ref="E21:E90" si="2">SUM(F21:J21)</f>
        <v>0</v>
      </c>
      <c r="F21" s="12"/>
      <c r="G21" s="26"/>
      <c r="H21" s="12"/>
      <c r="I21" s="12"/>
      <c r="J21" s="12"/>
      <c r="K21" s="56"/>
    </row>
    <row r="22" spans="1:11" ht="16.5" customHeight="1" x14ac:dyDescent="0.25">
      <c r="A22" s="33"/>
      <c r="B22" s="39"/>
      <c r="C22" s="54"/>
      <c r="D22" s="4" t="s">
        <v>9</v>
      </c>
      <c r="E22" s="12">
        <f t="shared" si="2"/>
        <v>23142683.870000001</v>
      </c>
      <c r="F22" s="12">
        <f>SUM(F18:F21)</f>
        <v>3306843.87</v>
      </c>
      <c r="G22" s="26">
        <f>SUM(G18:G21)</f>
        <v>5461090</v>
      </c>
      <c r="H22" s="12">
        <f>SUM(H18:H21)</f>
        <v>4792150</v>
      </c>
      <c r="I22" s="12">
        <f>SUM(I18:I21)</f>
        <v>4791300</v>
      </c>
      <c r="J22" s="12">
        <f>SUM(J18:J21)</f>
        <v>4791300</v>
      </c>
      <c r="K22" s="57"/>
    </row>
    <row r="23" spans="1:11" ht="0.75" customHeight="1" x14ac:dyDescent="0.25">
      <c r="A23" s="19">
        <v>2</v>
      </c>
      <c r="B23" s="20" t="s">
        <v>31</v>
      </c>
      <c r="C23" s="22" t="s">
        <v>26</v>
      </c>
      <c r="D23" s="4" t="s">
        <v>6</v>
      </c>
      <c r="E23" s="12">
        <f t="shared" si="2"/>
        <v>0</v>
      </c>
      <c r="F23" s="12"/>
      <c r="G23" s="26"/>
      <c r="H23" s="12"/>
      <c r="I23" s="12"/>
      <c r="J23" s="12"/>
      <c r="K23" s="21" t="s">
        <v>44</v>
      </c>
    </row>
    <row r="24" spans="1:11" ht="33.75" customHeight="1" x14ac:dyDescent="0.25">
      <c r="A24" s="32">
        <v>2</v>
      </c>
      <c r="B24" s="37" t="s">
        <v>19</v>
      </c>
      <c r="C24" s="54" t="s">
        <v>26</v>
      </c>
      <c r="D24" s="4" t="s">
        <v>6</v>
      </c>
      <c r="E24" s="12">
        <f t="shared" si="2"/>
        <v>0</v>
      </c>
      <c r="F24" s="12"/>
      <c r="G24" s="26"/>
      <c r="H24" s="12"/>
      <c r="I24" s="12"/>
      <c r="J24" s="12"/>
      <c r="K24" s="55" t="s">
        <v>35</v>
      </c>
    </row>
    <row r="25" spans="1:11" ht="56.25" x14ac:dyDescent="0.25">
      <c r="A25" s="33"/>
      <c r="B25" s="38"/>
      <c r="C25" s="54"/>
      <c r="D25" s="4" t="s">
        <v>7</v>
      </c>
      <c r="E25" s="12">
        <f t="shared" si="2"/>
        <v>0</v>
      </c>
      <c r="F25" s="12"/>
      <c r="G25" s="26"/>
      <c r="H25" s="12"/>
      <c r="I25" s="12"/>
      <c r="J25" s="12"/>
      <c r="K25" s="56"/>
    </row>
    <row r="26" spans="1:11" ht="33.75" x14ac:dyDescent="0.25">
      <c r="A26" s="33"/>
      <c r="B26" s="38"/>
      <c r="C26" s="54"/>
      <c r="D26" s="4" t="s">
        <v>8</v>
      </c>
      <c r="E26" s="12">
        <f t="shared" si="2"/>
        <v>55000</v>
      </c>
      <c r="F26" s="12">
        <v>11000</v>
      </c>
      <c r="G26" s="26">
        <v>11000</v>
      </c>
      <c r="H26" s="12">
        <v>11000</v>
      </c>
      <c r="I26" s="12">
        <v>11000</v>
      </c>
      <c r="J26" s="12">
        <v>11000</v>
      </c>
      <c r="K26" s="56"/>
    </row>
    <row r="27" spans="1:11" ht="36" customHeight="1" x14ac:dyDescent="0.25">
      <c r="A27" s="33"/>
      <c r="B27" s="38"/>
      <c r="C27" s="54"/>
      <c r="D27" s="4" t="s">
        <v>13</v>
      </c>
      <c r="E27" s="12">
        <f t="shared" si="2"/>
        <v>0</v>
      </c>
      <c r="F27" s="12"/>
      <c r="G27" s="26"/>
      <c r="H27" s="12"/>
      <c r="I27" s="12"/>
      <c r="J27" s="12"/>
      <c r="K27" s="56"/>
    </row>
    <row r="28" spans="1:11" ht="17.25" customHeight="1" x14ac:dyDescent="0.25">
      <c r="A28" s="41"/>
      <c r="B28" s="39"/>
      <c r="C28" s="54"/>
      <c r="D28" s="4" t="s">
        <v>9</v>
      </c>
      <c r="E28" s="12">
        <f t="shared" si="2"/>
        <v>55000</v>
      </c>
      <c r="F28" s="12">
        <f>SUM(F24:F26)</f>
        <v>11000</v>
      </c>
      <c r="G28" s="26">
        <f t="shared" ref="G28:J28" si="3">SUM(G24:G26)</f>
        <v>11000</v>
      </c>
      <c r="H28" s="12">
        <f t="shared" si="3"/>
        <v>11000</v>
      </c>
      <c r="I28" s="12">
        <f t="shared" si="3"/>
        <v>11000</v>
      </c>
      <c r="J28" s="12">
        <f t="shared" si="3"/>
        <v>11000</v>
      </c>
      <c r="K28" s="57"/>
    </row>
    <row r="29" spans="1:11" ht="33.75" hidden="1" customHeight="1" x14ac:dyDescent="0.25">
      <c r="A29" s="42">
        <v>4</v>
      </c>
      <c r="B29" s="40" t="s">
        <v>20</v>
      </c>
      <c r="C29" s="54" t="s">
        <v>26</v>
      </c>
      <c r="D29" s="4" t="s">
        <v>6</v>
      </c>
      <c r="E29" s="12">
        <f t="shared" si="2"/>
        <v>0</v>
      </c>
      <c r="F29" s="12"/>
      <c r="G29" s="26"/>
      <c r="H29" s="12"/>
      <c r="I29" s="12"/>
      <c r="J29" s="12"/>
      <c r="K29" s="55">
        <v>5</v>
      </c>
    </row>
    <row r="30" spans="1:11" ht="35.25" hidden="1" customHeight="1" x14ac:dyDescent="0.25">
      <c r="A30" s="42"/>
      <c r="B30" s="40"/>
      <c r="C30" s="54"/>
      <c r="D30" s="4" t="s">
        <v>7</v>
      </c>
      <c r="E30" s="12">
        <f t="shared" si="2"/>
        <v>0</v>
      </c>
      <c r="F30" s="12"/>
      <c r="G30" s="26"/>
      <c r="H30" s="12"/>
      <c r="I30" s="12"/>
      <c r="J30" s="12"/>
      <c r="K30" s="56"/>
    </row>
    <row r="31" spans="1:11" ht="1.5" hidden="1" customHeight="1" x14ac:dyDescent="0.25">
      <c r="A31" s="42"/>
      <c r="B31" s="40"/>
      <c r="C31" s="54"/>
      <c r="D31" s="4" t="s">
        <v>8</v>
      </c>
      <c r="E31" s="12">
        <f t="shared" si="2"/>
        <v>0</v>
      </c>
      <c r="F31" s="12"/>
      <c r="G31" s="26"/>
      <c r="H31" s="12"/>
      <c r="I31" s="12"/>
      <c r="J31" s="12"/>
      <c r="K31" s="56"/>
    </row>
    <row r="32" spans="1:11" ht="23.25" hidden="1" customHeight="1" x14ac:dyDescent="0.25">
      <c r="A32" s="42"/>
      <c r="B32" s="40"/>
      <c r="C32" s="54"/>
      <c r="D32" s="4" t="s">
        <v>13</v>
      </c>
      <c r="E32" s="12">
        <f t="shared" si="2"/>
        <v>0</v>
      </c>
      <c r="F32" s="12"/>
      <c r="G32" s="26"/>
      <c r="H32" s="12"/>
      <c r="I32" s="12"/>
      <c r="J32" s="12"/>
      <c r="K32" s="56"/>
    </row>
    <row r="33" spans="1:11" ht="26.25" hidden="1" customHeight="1" x14ac:dyDescent="0.25">
      <c r="A33" s="42"/>
      <c r="B33" s="40"/>
      <c r="C33" s="54"/>
      <c r="D33" s="4" t="s">
        <v>9</v>
      </c>
      <c r="E33" s="12">
        <f t="shared" si="2"/>
        <v>0</v>
      </c>
      <c r="F33" s="12">
        <f>SUM(F29:F31)</f>
        <v>0</v>
      </c>
      <c r="G33" s="26">
        <f t="shared" ref="G33:H33" si="4">SUM(G29:G31)</f>
        <v>0</v>
      </c>
      <c r="H33" s="12">
        <f t="shared" si="4"/>
        <v>0</v>
      </c>
      <c r="I33" s="12"/>
      <c r="J33" s="12"/>
      <c r="K33" s="57"/>
    </row>
    <row r="34" spans="1:11" ht="34.5" customHeight="1" x14ac:dyDescent="0.25">
      <c r="A34" s="42">
        <v>3</v>
      </c>
      <c r="B34" s="40" t="s">
        <v>28</v>
      </c>
      <c r="C34" s="54" t="s">
        <v>26</v>
      </c>
      <c r="D34" s="4" t="s">
        <v>6</v>
      </c>
      <c r="E34" s="12">
        <f t="shared" si="2"/>
        <v>1000</v>
      </c>
      <c r="F34" s="12">
        <v>200</v>
      </c>
      <c r="G34" s="26">
        <v>200</v>
      </c>
      <c r="H34" s="12">
        <v>200</v>
      </c>
      <c r="I34" s="12">
        <v>200</v>
      </c>
      <c r="J34" s="12">
        <v>200</v>
      </c>
      <c r="K34" s="55" t="s">
        <v>36</v>
      </c>
    </row>
    <row r="35" spans="1:11" ht="46.5" customHeight="1" x14ac:dyDescent="0.25">
      <c r="A35" s="42"/>
      <c r="B35" s="40"/>
      <c r="C35" s="54"/>
      <c r="D35" s="4" t="s">
        <v>7</v>
      </c>
      <c r="E35" s="12">
        <f t="shared" si="2"/>
        <v>0</v>
      </c>
      <c r="F35" s="12"/>
      <c r="G35" s="26"/>
      <c r="H35" s="12"/>
      <c r="I35" s="12"/>
      <c r="J35" s="12"/>
      <c r="K35" s="56"/>
    </row>
    <row r="36" spans="1:11" ht="33.75" customHeight="1" x14ac:dyDescent="0.25">
      <c r="A36" s="42"/>
      <c r="B36" s="40"/>
      <c r="C36" s="54"/>
      <c r="D36" s="4" t="s">
        <v>8</v>
      </c>
      <c r="E36" s="12">
        <f t="shared" si="2"/>
        <v>0</v>
      </c>
      <c r="F36" s="12"/>
      <c r="G36" s="26"/>
      <c r="H36" s="12"/>
      <c r="I36" s="12"/>
      <c r="J36" s="12"/>
      <c r="K36" s="56"/>
    </row>
    <row r="37" spans="1:11" ht="38.25" customHeight="1" x14ac:dyDescent="0.25">
      <c r="A37" s="42"/>
      <c r="B37" s="40"/>
      <c r="C37" s="54"/>
      <c r="D37" s="4" t="s">
        <v>13</v>
      </c>
      <c r="E37" s="12">
        <f t="shared" si="2"/>
        <v>0</v>
      </c>
      <c r="F37" s="12"/>
      <c r="G37" s="26"/>
      <c r="H37" s="12"/>
      <c r="I37" s="12"/>
      <c r="J37" s="12"/>
      <c r="K37" s="56"/>
    </row>
    <row r="38" spans="1:11" ht="13.5" customHeight="1" x14ac:dyDescent="0.25">
      <c r="A38" s="42"/>
      <c r="B38" s="40"/>
      <c r="C38" s="54"/>
      <c r="D38" s="4" t="s">
        <v>9</v>
      </c>
      <c r="E38" s="12">
        <f t="shared" si="2"/>
        <v>1000</v>
      </c>
      <c r="F38" s="12">
        <f>SUM(F34:F37)</f>
        <v>200</v>
      </c>
      <c r="G38" s="12">
        <f t="shared" ref="G38:J38" si="5">SUM(G34:G37)</f>
        <v>200</v>
      </c>
      <c r="H38" s="12">
        <f t="shared" si="5"/>
        <v>200</v>
      </c>
      <c r="I38" s="12">
        <f t="shared" si="5"/>
        <v>200</v>
      </c>
      <c r="J38" s="12">
        <f t="shared" si="5"/>
        <v>200</v>
      </c>
      <c r="K38" s="57"/>
    </row>
    <row r="39" spans="1:11" ht="35.25" customHeight="1" x14ac:dyDescent="0.25">
      <c r="A39" s="32">
        <v>4</v>
      </c>
      <c r="B39" s="37" t="s">
        <v>21</v>
      </c>
      <c r="C39" s="58" t="s">
        <v>26</v>
      </c>
      <c r="D39" s="4" t="s">
        <v>6</v>
      </c>
      <c r="E39" s="12">
        <f t="shared" si="2"/>
        <v>0</v>
      </c>
      <c r="F39" s="12"/>
      <c r="G39" s="26"/>
      <c r="H39" s="12"/>
      <c r="I39" s="12"/>
      <c r="J39" s="12"/>
      <c r="K39" s="55" t="s">
        <v>37</v>
      </c>
    </row>
    <row r="40" spans="1:11" ht="43.5" customHeight="1" x14ac:dyDescent="0.25">
      <c r="A40" s="33"/>
      <c r="B40" s="38"/>
      <c r="C40" s="59"/>
      <c r="D40" s="4" t="s">
        <v>7</v>
      </c>
      <c r="E40" s="12">
        <f t="shared" si="2"/>
        <v>1945834</v>
      </c>
      <c r="F40" s="12">
        <v>287372</v>
      </c>
      <c r="G40" s="26">
        <v>345446</v>
      </c>
      <c r="H40" s="12">
        <v>407615</v>
      </c>
      <c r="I40" s="12">
        <v>444895</v>
      </c>
      <c r="J40" s="12">
        <v>460506</v>
      </c>
      <c r="K40" s="56"/>
    </row>
    <row r="41" spans="1:11" ht="33" customHeight="1" x14ac:dyDescent="0.25">
      <c r="A41" s="33"/>
      <c r="B41" s="38"/>
      <c r="C41" s="59"/>
      <c r="D41" s="4" t="s">
        <v>8</v>
      </c>
      <c r="E41" s="12">
        <f t="shared" si="2"/>
        <v>0</v>
      </c>
      <c r="F41" s="12"/>
      <c r="G41" s="26"/>
      <c r="H41" s="12"/>
      <c r="I41" s="12"/>
      <c r="J41" s="12"/>
      <c r="K41" s="56"/>
    </row>
    <row r="42" spans="1:11" ht="22.5" customHeight="1" x14ac:dyDescent="0.25">
      <c r="A42" s="33"/>
      <c r="B42" s="38"/>
      <c r="C42" s="59"/>
      <c r="D42" s="4" t="s">
        <v>13</v>
      </c>
      <c r="E42" s="12">
        <f t="shared" si="2"/>
        <v>0</v>
      </c>
      <c r="F42" s="12"/>
      <c r="G42" s="26"/>
      <c r="H42" s="12"/>
      <c r="I42" s="12"/>
      <c r="J42" s="12"/>
      <c r="K42" s="56"/>
    </row>
    <row r="43" spans="1:11" ht="11.25" customHeight="1" x14ac:dyDescent="0.25">
      <c r="A43" s="41"/>
      <c r="B43" s="39"/>
      <c r="C43" s="60"/>
      <c r="D43" s="4" t="s">
        <v>9</v>
      </c>
      <c r="E43" s="12">
        <f t="shared" si="2"/>
        <v>1945834</v>
      </c>
      <c r="F43" s="12">
        <f>SUM(F39:F41)</f>
        <v>287372</v>
      </c>
      <c r="G43" s="26">
        <f>SUM(G39:G41)</f>
        <v>345446</v>
      </c>
      <c r="H43" s="12">
        <f>SUM(H39:H41)</f>
        <v>407615</v>
      </c>
      <c r="I43" s="12">
        <f>SUM(I39:I41)</f>
        <v>444895</v>
      </c>
      <c r="J43" s="12">
        <f>SUM(J39:J41)</f>
        <v>460506</v>
      </c>
      <c r="K43" s="57"/>
    </row>
    <row r="44" spans="1:11" ht="41.25" customHeight="1" x14ac:dyDescent="0.25">
      <c r="A44" s="32">
        <v>5</v>
      </c>
      <c r="B44" s="37" t="s">
        <v>27</v>
      </c>
      <c r="C44" s="58" t="s">
        <v>26</v>
      </c>
      <c r="D44" s="4" t="s">
        <v>6</v>
      </c>
      <c r="E44" s="12">
        <f t="shared" si="2"/>
        <v>0</v>
      </c>
      <c r="F44" s="12"/>
      <c r="G44" s="26"/>
      <c r="H44" s="12"/>
      <c r="I44" s="12"/>
      <c r="J44" s="12"/>
      <c r="K44" s="55" t="s">
        <v>38</v>
      </c>
    </row>
    <row r="45" spans="1:11" ht="45.75" customHeight="1" x14ac:dyDescent="0.25">
      <c r="A45" s="33"/>
      <c r="B45" s="38"/>
      <c r="C45" s="59"/>
      <c r="D45" s="4" t="s">
        <v>7</v>
      </c>
      <c r="E45" s="12">
        <f t="shared" si="2"/>
        <v>0</v>
      </c>
      <c r="F45" s="12"/>
      <c r="G45" s="26"/>
      <c r="H45" s="12"/>
      <c r="I45" s="12"/>
      <c r="J45" s="12"/>
      <c r="K45" s="56"/>
    </row>
    <row r="46" spans="1:11" ht="32.25" customHeight="1" x14ac:dyDescent="0.25">
      <c r="A46" s="33"/>
      <c r="B46" s="38"/>
      <c r="C46" s="59"/>
      <c r="D46" s="4" t="s">
        <v>8</v>
      </c>
      <c r="E46" s="12">
        <f t="shared" si="2"/>
        <v>0</v>
      </c>
      <c r="F46" s="30">
        <v>0</v>
      </c>
      <c r="G46" s="26">
        <v>0</v>
      </c>
      <c r="H46" s="12"/>
      <c r="I46" s="12"/>
      <c r="J46" s="12"/>
      <c r="K46" s="56"/>
    </row>
    <row r="47" spans="1:11" ht="34.5" customHeight="1" x14ac:dyDescent="0.25">
      <c r="A47" s="33"/>
      <c r="B47" s="38"/>
      <c r="C47" s="59"/>
      <c r="D47" s="4" t="s">
        <v>13</v>
      </c>
      <c r="E47" s="12">
        <f t="shared" si="2"/>
        <v>0</v>
      </c>
      <c r="F47" s="12"/>
      <c r="G47" s="26"/>
      <c r="H47" s="12"/>
      <c r="I47" s="12"/>
      <c r="J47" s="12"/>
      <c r="K47" s="56"/>
    </row>
    <row r="48" spans="1:11" ht="36" customHeight="1" x14ac:dyDescent="0.25">
      <c r="A48" s="41"/>
      <c r="B48" s="39"/>
      <c r="C48" s="60"/>
      <c r="D48" s="4" t="s">
        <v>9</v>
      </c>
      <c r="E48" s="12">
        <f>E46</f>
        <v>0</v>
      </c>
      <c r="F48" s="12">
        <f ca="1">SUM(F44:F48)</f>
        <v>0</v>
      </c>
      <c r="G48" s="26">
        <f>SUM(G44:G47)</f>
        <v>0</v>
      </c>
      <c r="H48" s="12">
        <f>SUM(H44:H47)</f>
        <v>0</v>
      </c>
      <c r="I48" s="12">
        <f>SUM(I44:I47)</f>
        <v>0</v>
      </c>
      <c r="J48" s="12">
        <f t="shared" ref="J48" si="6">SUM(J44:J47)</f>
        <v>0</v>
      </c>
      <c r="K48" s="57"/>
    </row>
    <row r="49" spans="1:11" ht="31.5" customHeight="1" x14ac:dyDescent="0.25">
      <c r="A49" s="32">
        <v>6</v>
      </c>
      <c r="B49" s="34" t="s">
        <v>32</v>
      </c>
      <c r="C49" s="58" t="s">
        <v>26</v>
      </c>
      <c r="D49" s="4" t="s">
        <v>6</v>
      </c>
      <c r="E49" s="12">
        <f t="shared" si="2"/>
        <v>0</v>
      </c>
      <c r="F49" s="12"/>
      <c r="G49" s="26"/>
      <c r="H49" s="12"/>
      <c r="I49" s="12"/>
      <c r="J49" s="12"/>
      <c r="K49" s="55" t="s">
        <v>45</v>
      </c>
    </row>
    <row r="50" spans="1:11" ht="53.25" customHeight="1" x14ac:dyDescent="0.25">
      <c r="A50" s="33"/>
      <c r="B50" s="35"/>
      <c r="C50" s="59"/>
      <c r="D50" s="4" t="s">
        <v>7</v>
      </c>
      <c r="E50" s="12">
        <f t="shared" si="2"/>
        <v>0</v>
      </c>
      <c r="F50" s="12"/>
      <c r="G50" s="26"/>
      <c r="H50" s="12"/>
      <c r="I50" s="12"/>
      <c r="J50" s="12"/>
      <c r="K50" s="56"/>
    </row>
    <row r="51" spans="1:11" ht="35.25" customHeight="1" x14ac:dyDescent="0.25">
      <c r="A51" s="33"/>
      <c r="B51" s="35"/>
      <c r="C51" s="59"/>
      <c r="D51" s="4" t="s">
        <v>8</v>
      </c>
      <c r="E51" s="12">
        <f t="shared" si="2"/>
        <v>8995584.7200000007</v>
      </c>
      <c r="F51" s="12">
        <v>1385814.51</v>
      </c>
      <c r="G51" s="26">
        <v>1734427.84</v>
      </c>
      <c r="H51" s="12">
        <f>1669600+328642.37</f>
        <v>1998242.37</v>
      </c>
      <c r="I51" s="12">
        <v>1688600</v>
      </c>
      <c r="J51" s="12">
        <v>2188500</v>
      </c>
      <c r="K51" s="56"/>
    </row>
    <row r="52" spans="1:11" ht="42" customHeight="1" x14ac:dyDescent="0.25">
      <c r="A52" s="33"/>
      <c r="B52" s="35"/>
      <c r="C52" s="59"/>
      <c r="D52" s="4" t="s">
        <v>13</v>
      </c>
      <c r="E52" s="12">
        <f t="shared" si="2"/>
        <v>0</v>
      </c>
      <c r="F52" s="12"/>
      <c r="G52" s="26"/>
      <c r="H52" s="12"/>
      <c r="I52" s="12"/>
      <c r="J52" s="12"/>
      <c r="K52" s="56"/>
    </row>
    <row r="53" spans="1:11" ht="73.5" customHeight="1" x14ac:dyDescent="0.25">
      <c r="A53" s="41"/>
      <c r="B53" s="36"/>
      <c r="C53" s="60"/>
      <c r="D53" s="4" t="s">
        <v>9</v>
      </c>
      <c r="E53" s="12">
        <f>E51</f>
        <v>8995584.7200000007</v>
      </c>
      <c r="F53" s="12">
        <f t="shared" ref="F53:J53" si="7">F51</f>
        <v>1385814.51</v>
      </c>
      <c r="G53" s="26">
        <f t="shared" si="7"/>
        <v>1734427.84</v>
      </c>
      <c r="H53" s="12">
        <f t="shared" si="7"/>
        <v>1998242.37</v>
      </c>
      <c r="I53" s="12">
        <f t="shared" si="7"/>
        <v>1688600</v>
      </c>
      <c r="J53" s="12">
        <f t="shared" si="7"/>
        <v>2188500</v>
      </c>
      <c r="K53" s="57"/>
    </row>
    <row r="54" spans="1:11" ht="62.25" hidden="1" customHeight="1" x14ac:dyDescent="0.25">
      <c r="A54" s="32">
        <v>7</v>
      </c>
      <c r="B54" s="34" t="s">
        <v>49</v>
      </c>
      <c r="C54" s="58" t="s">
        <v>26</v>
      </c>
      <c r="D54" s="4" t="s">
        <v>6</v>
      </c>
      <c r="E54" s="12">
        <f t="shared" si="2"/>
        <v>0</v>
      </c>
      <c r="F54" s="12"/>
      <c r="G54" s="26"/>
      <c r="H54" s="12"/>
      <c r="I54" s="12"/>
      <c r="J54" s="12"/>
      <c r="K54" s="34" t="s">
        <v>49</v>
      </c>
    </row>
    <row r="55" spans="1:11" ht="51.75" hidden="1" customHeight="1" x14ac:dyDescent="0.25">
      <c r="A55" s="33"/>
      <c r="B55" s="35"/>
      <c r="C55" s="59"/>
      <c r="D55" s="4" t="s">
        <v>7</v>
      </c>
      <c r="E55" s="12">
        <f t="shared" si="2"/>
        <v>0</v>
      </c>
      <c r="F55" s="12"/>
      <c r="G55" s="26"/>
      <c r="H55" s="12"/>
      <c r="I55" s="12"/>
      <c r="J55" s="12"/>
      <c r="K55" s="35"/>
    </row>
    <row r="56" spans="1:11" ht="51.75" hidden="1" customHeight="1" x14ac:dyDescent="0.25">
      <c r="A56" s="33"/>
      <c r="B56" s="35"/>
      <c r="C56" s="59"/>
      <c r="D56" s="4" t="s">
        <v>8</v>
      </c>
      <c r="E56" s="12">
        <f t="shared" si="2"/>
        <v>0</v>
      </c>
      <c r="F56" s="12"/>
      <c r="G56" s="26"/>
      <c r="H56" s="12"/>
      <c r="I56" s="12">
        <v>0</v>
      </c>
      <c r="J56" s="12">
        <v>0</v>
      </c>
      <c r="K56" s="35"/>
    </row>
    <row r="57" spans="1:11" ht="39.75" hidden="1" customHeight="1" x14ac:dyDescent="0.25">
      <c r="A57" s="33"/>
      <c r="B57" s="35"/>
      <c r="C57" s="59"/>
      <c r="D57" s="4" t="s">
        <v>13</v>
      </c>
      <c r="E57" s="12">
        <f t="shared" si="2"/>
        <v>0</v>
      </c>
      <c r="F57" s="12"/>
      <c r="G57" s="26"/>
      <c r="H57" s="12"/>
      <c r="I57" s="12"/>
      <c r="J57" s="12"/>
      <c r="K57" s="35"/>
    </row>
    <row r="58" spans="1:11" ht="44.25" hidden="1" customHeight="1" x14ac:dyDescent="0.25">
      <c r="A58" s="41"/>
      <c r="B58" s="36"/>
      <c r="C58" s="60"/>
      <c r="D58" s="4" t="s">
        <v>9</v>
      </c>
      <c r="E58" s="12">
        <f>E56</f>
        <v>0</v>
      </c>
      <c r="F58" s="12"/>
      <c r="G58" s="26"/>
      <c r="H58" s="12"/>
      <c r="I58" s="12">
        <f>I56</f>
        <v>0</v>
      </c>
      <c r="J58" s="12">
        <f>J56</f>
        <v>0</v>
      </c>
      <c r="K58" s="36"/>
    </row>
    <row r="59" spans="1:11" ht="44.25" customHeight="1" x14ac:dyDescent="0.25">
      <c r="A59" s="32">
        <v>7</v>
      </c>
      <c r="B59" s="34" t="s">
        <v>51</v>
      </c>
      <c r="C59" s="58" t="s">
        <v>26</v>
      </c>
      <c r="D59" s="4" t="s">
        <v>6</v>
      </c>
      <c r="E59" s="12">
        <f t="shared" si="2"/>
        <v>0</v>
      </c>
      <c r="F59" s="12"/>
      <c r="G59" s="26"/>
      <c r="H59" s="12"/>
      <c r="I59" s="12"/>
      <c r="J59" s="12"/>
      <c r="K59" s="34" t="s">
        <v>51</v>
      </c>
    </row>
    <row r="60" spans="1:11" ht="44.25" customHeight="1" x14ac:dyDescent="0.25">
      <c r="A60" s="33"/>
      <c r="B60" s="35"/>
      <c r="C60" s="59"/>
      <c r="D60" s="4" t="s">
        <v>7</v>
      </c>
      <c r="E60" s="12">
        <f t="shared" si="2"/>
        <v>0</v>
      </c>
      <c r="F60" s="12"/>
      <c r="G60" s="26"/>
      <c r="H60" s="12"/>
      <c r="I60" s="12"/>
      <c r="J60" s="12"/>
      <c r="K60" s="35"/>
    </row>
    <row r="61" spans="1:11" ht="44.25" customHeight="1" x14ac:dyDescent="0.25">
      <c r="A61" s="33"/>
      <c r="B61" s="35"/>
      <c r="C61" s="59"/>
      <c r="D61" s="4" t="s">
        <v>8</v>
      </c>
      <c r="E61" s="12">
        <f t="shared" si="2"/>
        <v>330000</v>
      </c>
      <c r="F61" s="12">
        <v>0</v>
      </c>
      <c r="G61" s="26">
        <v>30000</v>
      </c>
      <c r="H61" s="26">
        <v>100000</v>
      </c>
      <c r="I61" s="26">
        <v>100000</v>
      </c>
      <c r="J61" s="26">
        <v>100000</v>
      </c>
      <c r="K61" s="35"/>
    </row>
    <row r="62" spans="1:11" ht="44.25" customHeight="1" x14ac:dyDescent="0.25">
      <c r="A62" s="33"/>
      <c r="B62" s="35"/>
      <c r="C62" s="59"/>
      <c r="D62" s="4" t="s">
        <v>13</v>
      </c>
      <c r="E62" s="12">
        <f t="shared" si="2"/>
        <v>0</v>
      </c>
      <c r="F62" s="12"/>
      <c r="G62" s="26"/>
      <c r="H62" s="12"/>
      <c r="I62" s="12"/>
      <c r="J62" s="12"/>
      <c r="K62" s="35"/>
    </row>
    <row r="63" spans="1:11" ht="44.25" customHeight="1" x14ac:dyDescent="0.25">
      <c r="A63" s="41"/>
      <c r="B63" s="36"/>
      <c r="C63" s="60"/>
      <c r="D63" s="4" t="s">
        <v>9</v>
      </c>
      <c r="E63" s="12">
        <f>E61</f>
        <v>330000</v>
      </c>
      <c r="F63" s="12">
        <f t="shared" ref="F63:J63" si="8">F61</f>
        <v>0</v>
      </c>
      <c r="G63" s="26">
        <f t="shared" si="8"/>
        <v>30000</v>
      </c>
      <c r="H63" s="12">
        <f t="shared" si="8"/>
        <v>100000</v>
      </c>
      <c r="I63" s="12">
        <f t="shared" si="8"/>
        <v>100000</v>
      </c>
      <c r="J63" s="12">
        <f t="shared" si="8"/>
        <v>100000</v>
      </c>
      <c r="K63" s="36"/>
    </row>
    <row r="64" spans="1:11" ht="36" customHeight="1" x14ac:dyDescent="0.25">
      <c r="A64" s="42">
        <v>8</v>
      </c>
      <c r="B64" s="40" t="s">
        <v>22</v>
      </c>
      <c r="C64" s="54" t="s">
        <v>26</v>
      </c>
      <c r="D64" s="4" t="s">
        <v>6</v>
      </c>
      <c r="E64" s="12">
        <f t="shared" si="2"/>
        <v>0</v>
      </c>
      <c r="F64" s="31"/>
      <c r="G64" s="27"/>
      <c r="H64" s="12"/>
      <c r="I64" s="12"/>
      <c r="J64" s="12"/>
      <c r="K64" s="55" t="s">
        <v>39</v>
      </c>
    </row>
    <row r="65" spans="1:11" ht="45" customHeight="1" x14ac:dyDescent="0.25">
      <c r="A65" s="42"/>
      <c r="B65" s="40"/>
      <c r="C65" s="54"/>
      <c r="D65" s="4" t="s">
        <v>7</v>
      </c>
      <c r="E65" s="12">
        <f>SUM(F65:J65)</f>
        <v>0</v>
      </c>
      <c r="F65" s="12"/>
      <c r="G65" s="26"/>
      <c r="H65" s="12"/>
      <c r="I65" s="12"/>
      <c r="J65" s="12"/>
      <c r="K65" s="56"/>
    </row>
    <row r="66" spans="1:11" ht="34.5" customHeight="1" x14ac:dyDescent="0.25">
      <c r="A66" s="42"/>
      <c r="B66" s="40"/>
      <c r="C66" s="54"/>
      <c r="D66" s="4" t="s">
        <v>8</v>
      </c>
      <c r="E66" s="12">
        <f>SUM(F66:J66)</f>
        <v>10846651.109999999</v>
      </c>
      <c r="F66" s="12">
        <v>1827663.76</v>
      </c>
      <c r="G66" s="26">
        <v>2244408.62</v>
      </c>
      <c r="H66" s="12">
        <f>350000+1250000+319099.27+360669.4</f>
        <v>2279768.67</v>
      </c>
      <c r="I66" s="12">
        <f>350000+1250000+650131.98</f>
        <v>2250131.98</v>
      </c>
      <c r="J66" s="12">
        <f>350000+1250000+644678.08</f>
        <v>2244678.08</v>
      </c>
      <c r="K66" s="56"/>
    </row>
    <row r="67" spans="1:11" ht="37.5" customHeight="1" x14ac:dyDescent="0.25">
      <c r="A67" s="42"/>
      <c r="B67" s="40"/>
      <c r="C67" s="54"/>
      <c r="D67" s="4" t="s">
        <v>13</v>
      </c>
      <c r="E67" s="12">
        <f t="shared" si="2"/>
        <v>0</v>
      </c>
      <c r="F67" s="12"/>
      <c r="G67" s="26"/>
      <c r="H67" s="12"/>
      <c r="I67" s="12"/>
      <c r="J67" s="12"/>
      <c r="K67" s="56"/>
    </row>
    <row r="68" spans="1:11" ht="27.75" customHeight="1" x14ac:dyDescent="0.25">
      <c r="A68" s="42"/>
      <c r="B68" s="40"/>
      <c r="C68" s="54"/>
      <c r="D68" s="4" t="s">
        <v>9</v>
      </c>
      <c r="E68" s="12">
        <f t="shared" si="2"/>
        <v>10846651.109999999</v>
      </c>
      <c r="F68" s="12">
        <f>SUM(F64:F66)</f>
        <v>1827663.76</v>
      </c>
      <c r="G68" s="26">
        <f t="shared" ref="G68" si="9">SUM(G64:G66)</f>
        <v>2244408.62</v>
      </c>
      <c r="H68" s="12">
        <f>SUM(H64:H66)</f>
        <v>2279768.67</v>
      </c>
      <c r="I68" s="12">
        <f>SUM(I64:I67)</f>
        <v>2250131.98</v>
      </c>
      <c r="J68" s="12">
        <f>SUM(J64:J67)</f>
        <v>2244678.08</v>
      </c>
      <c r="K68" s="57"/>
    </row>
    <row r="69" spans="1:11" ht="36.75" hidden="1" customHeight="1" x14ac:dyDescent="0.25">
      <c r="A69" s="42">
        <v>10</v>
      </c>
      <c r="B69" s="40" t="s">
        <v>23</v>
      </c>
      <c r="C69" s="54" t="s">
        <v>26</v>
      </c>
      <c r="D69" s="4" t="s">
        <v>6</v>
      </c>
      <c r="E69" s="12">
        <f t="shared" si="2"/>
        <v>0</v>
      </c>
      <c r="F69" s="12"/>
      <c r="G69" s="26"/>
      <c r="H69" s="12"/>
      <c r="I69" s="12"/>
      <c r="J69" s="12"/>
      <c r="K69" s="55">
        <v>10</v>
      </c>
    </row>
    <row r="70" spans="1:11" ht="56.25" hidden="1" x14ac:dyDescent="0.25">
      <c r="A70" s="42"/>
      <c r="B70" s="40"/>
      <c r="C70" s="54"/>
      <c r="D70" s="4" t="s">
        <v>7</v>
      </c>
      <c r="E70" s="12">
        <f t="shared" si="2"/>
        <v>0</v>
      </c>
      <c r="F70" s="12"/>
      <c r="G70" s="26"/>
      <c r="H70" s="12"/>
      <c r="I70" s="12"/>
      <c r="J70" s="12"/>
      <c r="K70" s="56"/>
    </row>
    <row r="71" spans="1:11" ht="33" hidden="1" customHeight="1" x14ac:dyDescent="0.25">
      <c r="A71" s="42"/>
      <c r="B71" s="40"/>
      <c r="C71" s="54"/>
      <c r="D71" s="4" t="s">
        <v>8</v>
      </c>
      <c r="E71" s="12">
        <f t="shared" si="2"/>
        <v>0</v>
      </c>
      <c r="F71" s="12"/>
      <c r="G71" s="26"/>
      <c r="H71" s="12"/>
      <c r="I71" s="12"/>
      <c r="J71" s="12"/>
      <c r="K71" s="56"/>
    </row>
    <row r="72" spans="1:11" ht="27" hidden="1" customHeight="1" x14ac:dyDescent="0.25">
      <c r="A72" s="42"/>
      <c r="B72" s="40"/>
      <c r="C72" s="54"/>
      <c r="D72" s="4" t="s">
        <v>13</v>
      </c>
      <c r="E72" s="12">
        <f t="shared" si="2"/>
        <v>0</v>
      </c>
      <c r="F72" s="12"/>
      <c r="G72" s="26"/>
      <c r="H72" s="12"/>
      <c r="I72" s="12"/>
      <c r="J72" s="12"/>
      <c r="K72" s="56"/>
    </row>
    <row r="73" spans="1:11" ht="23.25" hidden="1" customHeight="1" x14ac:dyDescent="0.25">
      <c r="A73" s="42"/>
      <c r="B73" s="40"/>
      <c r="C73" s="54"/>
      <c r="D73" s="4" t="s">
        <v>9</v>
      </c>
      <c r="E73" s="12">
        <f t="shared" si="2"/>
        <v>0</v>
      </c>
      <c r="F73" s="12">
        <f>SUM(F69:F71)</f>
        <v>0</v>
      </c>
      <c r="G73" s="26">
        <f t="shared" ref="G73:H73" si="10">SUM(G69:G71)</f>
        <v>0</v>
      </c>
      <c r="H73" s="12">
        <f t="shared" si="10"/>
        <v>0</v>
      </c>
      <c r="I73" s="12"/>
      <c r="J73" s="12"/>
      <c r="K73" s="57"/>
    </row>
    <row r="74" spans="1:11" ht="38.25" customHeight="1" x14ac:dyDescent="0.25">
      <c r="A74" s="43">
        <v>9</v>
      </c>
      <c r="B74" s="37" t="s">
        <v>42</v>
      </c>
      <c r="C74" s="54" t="s">
        <v>26</v>
      </c>
      <c r="D74" s="4" t="s">
        <v>6</v>
      </c>
      <c r="E74" s="12">
        <f>SUM(F74:J74)</f>
        <v>119846.15</v>
      </c>
      <c r="F74" s="12">
        <v>30861.5</v>
      </c>
      <c r="G74" s="26">
        <v>28292.95</v>
      </c>
      <c r="H74" s="12">
        <v>20691.7</v>
      </c>
      <c r="I74" s="12">
        <v>20000</v>
      </c>
      <c r="J74" s="12">
        <v>20000</v>
      </c>
      <c r="K74" s="37" t="s">
        <v>46</v>
      </c>
    </row>
    <row r="75" spans="1:11" ht="51" customHeight="1" x14ac:dyDescent="0.25">
      <c r="A75" s="44"/>
      <c r="B75" s="38"/>
      <c r="C75" s="54"/>
      <c r="D75" s="4" t="s">
        <v>7</v>
      </c>
      <c r="E75" s="12">
        <f>SUM(F75:J75)</f>
        <v>11864771.639999999</v>
      </c>
      <c r="F75" s="12">
        <v>3055288.82</v>
      </c>
      <c r="G75" s="26">
        <v>2801001.88</v>
      </c>
      <c r="H75" s="12">
        <v>2048480.94</v>
      </c>
      <c r="I75" s="12">
        <v>1980000</v>
      </c>
      <c r="J75" s="12">
        <v>1980000</v>
      </c>
      <c r="K75" s="38"/>
    </row>
    <row r="76" spans="1:11" ht="38.25" customHeight="1" x14ac:dyDescent="0.25">
      <c r="A76" s="44"/>
      <c r="B76" s="38"/>
      <c r="C76" s="54"/>
      <c r="D76" s="4" t="s">
        <v>8</v>
      </c>
      <c r="E76" s="12">
        <f>SUM(F76:J76)</f>
        <v>402302.72000000003</v>
      </c>
      <c r="F76" s="12">
        <f>217786.67+18361.58</f>
        <v>236148.25</v>
      </c>
      <c r="G76" s="26">
        <f>28578.73+76270.97</f>
        <v>104849.7</v>
      </c>
      <c r="H76" s="12">
        <v>20900.73</v>
      </c>
      <c r="I76" s="12">
        <v>20202.02</v>
      </c>
      <c r="J76" s="12">
        <v>20202.02</v>
      </c>
      <c r="K76" s="38"/>
    </row>
    <row r="77" spans="1:11" ht="32.25" customHeight="1" x14ac:dyDescent="0.25">
      <c r="A77" s="44"/>
      <c r="B77" s="38"/>
      <c r="C77" s="54"/>
      <c r="D77" s="4" t="s">
        <v>13</v>
      </c>
      <c r="E77" s="12">
        <f>SUM(F77:J77)</f>
        <v>0</v>
      </c>
      <c r="F77" s="12"/>
      <c r="G77" s="26"/>
      <c r="H77" s="12"/>
      <c r="I77" s="12"/>
      <c r="J77" s="12"/>
      <c r="K77" s="38"/>
    </row>
    <row r="78" spans="1:11" ht="25.5" customHeight="1" x14ac:dyDescent="0.25">
      <c r="A78" s="45"/>
      <c r="B78" s="39"/>
      <c r="C78" s="54"/>
      <c r="D78" s="4" t="s">
        <v>9</v>
      </c>
      <c r="E78" s="12">
        <f>E76+E74+E75+E77</f>
        <v>12386920.509999998</v>
      </c>
      <c r="F78" s="12">
        <f t="shared" ref="F78:J78" si="11">F76+F74+F75+F77</f>
        <v>3322298.57</v>
      </c>
      <c r="G78" s="12">
        <f t="shared" si="11"/>
        <v>2934144.53</v>
      </c>
      <c r="H78" s="12">
        <f t="shared" si="11"/>
        <v>2090073.3699999999</v>
      </c>
      <c r="I78" s="12">
        <f t="shared" si="11"/>
        <v>2020202.02</v>
      </c>
      <c r="J78" s="12">
        <f t="shared" si="11"/>
        <v>2020202.02</v>
      </c>
      <c r="K78" s="39"/>
    </row>
    <row r="79" spans="1:11" ht="41.25" customHeight="1" x14ac:dyDescent="0.25">
      <c r="A79" s="32">
        <v>10</v>
      </c>
      <c r="B79" s="34" t="s">
        <v>57</v>
      </c>
      <c r="C79" s="54" t="s">
        <v>26</v>
      </c>
      <c r="D79" s="4" t="s">
        <v>6</v>
      </c>
      <c r="E79" s="12">
        <f t="shared" si="2"/>
        <v>2232016</v>
      </c>
      <c r="F79" s="12">
        <v>2232016</v>
      </c>
      <c r="G79" s="26"/>
      <c r="H79" s="12"/>
      <c r="I79" s="12"/>
      <c r="J79" s="12"/>
      <c r="K79" s="34" t="s">
        <v>58</v>
      </c>
    </row>
    <row r="80" spans="1:11" ht="48" customHeight="1" x14ac:dyDescent="0.25">
      <c r="A80" s="33"/>
      <c r="B80" s="35"/>
      <c r="C80" s="54"/>
      <c r="D80" s="4" t="s">
        <v>7</v>
      </c>
      <c r="E80" s="12">
        <f t="shared" si="2"/>
        <v>0</v>
      </c>
      <c r="F80" s="12"/>
      <c r="G80" s="26"/>
      <c r="H80" s="12"/>
      <c r="I80" s="12"/>
      <c r="J80" s="12"/>
      <c r="K80" s="35"/>
    </row>
    <row r="81" spans="1:11" ht="34.5" customHeight="1" x14ac:dyDescent="0.25">
      <c r="A81" s="33"/>
      <c r="B81" s="35"/>
      <c r="C81" s="54"/>
      <c r="D81" s="4" t="s">
        <v>8</v>
      </c>
      <c r="E81" s="12">
        <f t="shared" si="2"/>
        <v>267442</v>
      </c>
      <c r="F81" s="12">
        <f>117474.52+149967.48</f>
        <v>267442</v>
      </c>
      <c r="G81" s="26">
        <v>0</v>
      </c>
      <c r="H81" s="12">
        <v>0</v>
      </c>
      <c r="I81" s="12">
        <v>0</v>
      </c>
      <c r="J81" s="12">
        <v>0</v>
      </c>
      <c r="K81" s="35"/>
    </row>
    <row r="82" spans="1:11" ht="39.75" customHeight="1" x14ac:dyDescent="0.25">
      <c r="A82" s="33"/>
      <c r="B82" s="35"/>
      <c r="C82" s="54"/>
      <c r="D82" s="4" t="s">
        <v>13</v>
      </c>
      <c r="E82" s="12">
        <f t="shared" si="2"/>
        <v>0</v>
      </c>
      <c r="F82" s="12"/>
      <c r="G82" s="26"/>
      <c r="H82" s="12"/>
      <c r="I82" s="12"/>
      <c r="J82" s="12"/>
      <c r="K82" s="35"/>
    </row>
    <row r="83" spans="1:11" ht="23.25" customHeight="1" x14ac:dyDescent="0.25">
      <c r="A83" s="41"/>
      <c r="B83" s="36"/>
      <c r="C83" s="54"/>
      <c r="D83" s="4" t="s">
        <v>9</v>
      </c>
      <c r="E83" s="12">
        <f t="shared" si="2"/>
        <v>2499458</v>
      </c>
      <c r="F83" s="12">
        <f>SUM(F79:F82)</f>
        <v>2499458</v>
      </c>
      <c r="G83" s="26">
        <f>SUM(G79:G82)</f>
        <v>0</v>
      </c>
      <c r="H83" s="12">
        <f>SUM(H79:H82)</f>
        <v>0</v>
      </c>
      <c r="I83" s="12">
        <f>SUM(I79:I82)</f>
        <v>0</v>
      </c>
      <c r="J83" s="12">
        <f>SUM(J79:J82)</f>
        <v>0</v>
      </c>
      <c r="K83" s="36"/>
    </row>
    <row r="84" spans="1:11" ht="40.5" customHeight="1" x14ac:dyDescent="0.25">
      <c r="A84" s="32">
        <v>11</v>
      </c>
      <c r="B84" s="61" t="s">
        <v>33</v>
      </c>
      <c r="C84" s="54" t="s">
        <v>26</v>
      </c>
      <c r="D84" s="4" t="s">
        <v>6</v>
      </c>
      <c r="E84" s="12">
        <f t="shared" si="2"/>
        <v>0</v>
      </c>
      <c r="F84" s="12"/>
      <c r="G84" s="26"/>
      <c r="H84" s="12"/>
      <c r="I84" s="12"/>
      <c r="J84" s="12"/>
      <c r="K84" s="55" t="s">
        <v>47</v>
      </c>
    </row>
    <row r="85" spans="1:11" ht="46.5" customHeight="1" x14ac:dyDescent="0.25">
      <c r="A85" s="33"/>
      <c r="B85" s="61"/>
      <c r="C85" s="54"/>
      <c r="D85" s="4" t="s">
        <v>7</v>
      </c>
      <c r="E85" s="12">
        <f t="shared" si="2"/>
        <v>0</v>
      </c>
      <c r="F85" s="12"/>
      <c r="G85" s="26"/>
      <c r="H85" s="12"/>
      <c r="I85" s="12"/>
      <c r="J85" s="12"/>
      <c r="K85" s="56"/>
    </row>
    <row r="86" spans="1:11" ht="41.25" customHeight="1" x14ac:dyDescent="0.25">
      <c r="A86" s="33"/>
      <c r="B86" s="61"/>
      <c r="C86" s="54"/>
      <c r="D86" s="4" t="s">
        <v>8</v>
      </c>
      <c r="E86" s="12">
        <f t="shared" si="2"/>
        <v>6751763.8100000005</v>
      </c>
      <c r="F86" s="12">
        <v>2085869.72</v>
      </c>
      <c r="G86" s="26">
        <v>1491460.09</v>
      </c>
      <c r="H86" s="12">
        <f>40000+135000+60000+706884+20850+100000</f>
        <v>1062734</v>
      </c>
      <c r="I86" s="12">
        <f>40000+135000+60000+700000+20850+100000</f>
        <v>1055850</v>
      </c>
      <c r="J86" s="12">
        <f>40000+135000+60000+700000+20850+100000</f>
        <v>1055850</v>
      </c>
      <c r="K86" s="56"/>
    </row>
    <row r="87" spans="1:11" ht="39" customHeight="1" x14ac:dyDescent="0.25">
      <c r="A87" s="33"/>
      <c r="B87" s="61"/>
      <c r="C87" s="54"/>
      <c r="D87" s="4" t="s">
        <v>13</v>
      </c>
      <c r="E87" s="12">
        <f t="shared" si="2"/>
        <v>0</v>
      </c>
      <c r="F87" s="12"/>
      <c r="G87" s="26"/>
      <c r="H87" s="12"/>
      <c r="I87" s="12"/>
      <c r="J87" s="12"/>
      <c r="K87" s="56"/>
    </row>
    <row r="88" spans="1:11" ht="23.25" customHeight="1" x14ac:dyDescent="0.25">
      <c r="A88" s="41"/>
      <c r="B88" s="61"/>
      <c r="C88" s="54"/>
      <c r="D88" s="4" t="s">
        <v>9</v>
      </c>
      <c r="E88" s="12">
        <f t="shared" si="2"/>
        <v>6751763.8100000005</v>
      </c>
      <c r="F88" s="12">
        <f t="shared" ref="F88:J88" si="12">SUM(F84:F87)</f>
        <v>2085869.72</v>
      </c>
      <c r="G88" s="26">
        <f t="shared" si="12"/>
        <v>1491460.09</v>
      </c>
      <c r="H88" s="12">
        <f t="shared" si="12"/>
        <v>1062734</v>
      </c>
      <c r="I88" s="12">
        <f t="shared" si="12"/>
        <v>1055850</v>
      </c>
      <c r="J88" s="12">
        <f t="shared" si="12"/>
        <v>1055850</v>
      </c>
      <c r="K88" s="57"/>
    </row>
    <row r="89" spans="1:11" ht="37.5" customHeight="1" x14ac:dyDescent="0.25">
      <c r="A89" s="42">
        <v>12</v>
      </c>
      <c r="B89" s="40" t="s">
        <v>24</v>
      </c>
      <c r="C89" s="54" t="s">
        <v>26</v>
      </c>
      <c r="D89" s="4" t="s">
        <v>6</v>
      </c>
      <c r="E89" s="12">
        <f t="shared" si="2"/>
        <v>0</v>
      </c>
      <c r="F89" s="12"/>
      <c r="G89" s="26"/>
      <c r="H89" s="12"/>
      <c r="I89" s="12"/>
      <c r="J89" s="12"/>
      <c r="K89" s="55" t="s">
        <v>48</v>
      </c>
    </row>
    <row r="90" spans="1:11" ht="49.5" customHeight="1" x14ac:dyDescent="0.25">
      <c r="A90" s="42"/>
      <c r="B90" s="40"/>
      <c r="C90" s="54"/>
      <c r="D90" s="4" t="s">
        <v>7</v>
      </c>
      <c r="E90" s="12">
        <f t="shared" si="2"/>
        <v>0</v>
      </c>
      <c r="F90" s="12"/>
      <c r="G90" s="26"/>
      <c r="H90" s="12"/>
      <c r="I90" s="12"/>
      <c r="J90" s="12"/>
      <c r="K90" s="56"/>
    </row>
    <row r="91" spans="1:11" ht="33" customHeight="1" x14ac:dyDescent="0.25">
      <c r="A91" s="42"/>
      <c r="B91" s="40"/>
      <c r="C91" s="54"/>
      <c r="D91" s="4" t="s">
        <v>8</v>
      </c>
      <c r="E91" s="12">
        <f t="shared" ref="E91:E106" si="13">SUM(F91:J91)</f>
        <v>2006446.05</v>
      </c>
      <c r="F91" s="12">
        <v>656000</v>
      </c>
      <c r="G91" s="26">
        <v>660446.05000000005</v>
      </c>
      <c r="H91" s="12">
        <v>690000</v>
      </c>
      <c r="I91" s="12">
        <v>0</v>
      </c>
      <c r="J91" s="12">
        <v>0</v>
      </c>
      <c r="K91" s="56"/>
    </row>
    <row r="92" spans="1:11" ht="37.5" customHeight="1" x14ac:dyDescent="0.25">
      <c r="A92" s="42"/>
      <c r="B92" s="40"/>
      <c r="C92" s="54"/>
      <c r="D92" s="4" t="s">
        <v>13</v>
      </c>
      <c r="E92" s="12">
        <f t="shared" si="13"/>
        <v>0</v>
      </c>
      <c r="F92" s="12"/>
      <c r="G92" s="26"/>
      <c r="H92" s="12"/>
      <c r="I92" s="12"/>
      <c r="J92" s="12"/>
      <c r="K92" s="56"/>
    </row>
    <row r="93" spans="1:11" x14ac:dyDescent="0.25">
      <c r="A93" s="42"/>
      <c r="B93" s="40"/>
      <c r="C93" s="54"/>
      <c r="D93" s="4" t="s">
        <v>9</v>
      </c>
      <c r="E93" s="12">
        <f t="shared" si="13"/>
        <v>2006446.05</v>
      </c>
      <c r="F93" s="12">
        <f>SUM(F89:F91)</f>
        <v>656000</v>
      </c>
      <c r="G93" s="26">
        <f t="shared" ref="G93:J93" si="14">SUM(G89:G91)</f>
        <v>660446.05000000005</v>
      </c>
      <c r="H93" s="12">
        <f t="shared" si="14"/>
        <v>690000</v>
      </c>
      <c r="I93" s="12">
        <f t="shared" si="14"/>
        <v>0</v>
      </c>
      <c r="J93" s="12">
        <f t="shared" si="14"/>
        <v>0</v>
      </c>
      <c r="K93" s="57"/>
    </row>
    <row r="94" spans="1:11" ht="34.5" customHeight="1" x14ac:dyDescent="0.25">
      <c r="A94" s="42">
        <v>13</v>
      </c>
      <c r="B94" s="40" t="s">
        <v>25</v>
      </c>
      <c r="C94" s="54" t="s">
        <v>26</v>
      </c>
      <c r="D94" s="4" t="s">
        <v>6</v>
      </c>
      <c r="E94" s="12">
        <f t="shared" si="13"/>
        <v>0</v>
      </c>
      <c r="F94" s="12"/>
      <c r="G94" s="26"/>
      <c r="H94" s="12"/>
      <c r="I94" s="12"/>
      <c r="J94" s="12"/>
      <c r="K94" s="55" t="s">
        <v>40</v>
      </c>
    </row>
    <row r="95" spans="1:11" ht="50.25" customHeight="1" x14ac:dyDescent="0.25">
      <c r="A95" s="42"/>
      <c r="B95" s="40"/>
      <c r="C95" s="54"/>
      <c r="D95" s="4" t="s">
        <v>7</v>
      </c>
      <c r="E95" s="12">
        <f t="shared" si="13"/>
        <v>0</v>
      </c>
      <c r="F95" s="12"/>
      <c r="G95" s="26"/>
      <c r="H95" s="12"/>
      <c r="I95" s="12"/>
      <c r="J95" s="12"/>
      <c r="K95" s="56"/>
    </row>
    <row r="96" spans="1:11" ht="35.25" customHeight="1" x14ac:dyDescent="0.25">
      <c r="A96" s="42"/>
      <c r="B96" s="40"/>
      <c r="C96" s="54"/>
      <c r="D96" s="4" t="s">
        <v>8</v>
      </c>
      <c r="E96" s="12">
        <f t="shared" si="13"/>
        <v>673266.24</v>
      </c>
      <c r="F96" s="12">
        <v>127647.24</v>
      </c>
      <c r="G96" s="26">
        <v>133074</v>
      </c>
      <c r="H96" s="12">
        <v>137515</v>
      </c>
      <c r="I96" s="12">
        <v>137515</v>
      </c>
      <c r="J96" s="12">
        <v>137515</v>
      </c>
      <c r="K96" s="56"/>
    </row>
    <row r="97" spans="1:11" ht="34.5" customHeight="1" x14ac:dyDescent="0.25">
      <c r="A97" s="42"/>
      <c r="B97" s="40"/>
      <c r="C97" s="54"/>
      <c r="D97" s="4" t="s">
        <v>13</v>
      </c>
      <c r="E97" s="12">
        <f t="shared" si="13"/>
        <v>0</v>
      </c>
      <c r="F97" s="12"/>
      <c r="G97" s="26"/>
      <c r="H97" s="12"/>
      <c r="I97" s="12"/>
      <c r="J97" s="12"/>
      <c r="K97" s="56"/>
    </row>
    <row r="98" spans="1:11" ht="27.75" customHeight="1" x14ac:dyDescent="0.25">
      <c r="A98" s="42"/>
      <c r="B98" s="40"/>
      <c r="C98" s="54"/>
      <c r="D98" s="4" t="s">
        <v>9</v>
      </c>
      <c r="E98" s="12">
        <f t="shared" si="13"/>
        <v>673266.24</v>
      </c>
      <c r="F98" s="12">
        <f>SUM(F94:F96)</f>
        <v>127647.24</v>
      </c>
      <c r="G98" s="26">
        <f t="shared" ref="G98:J98" si="15">SUM(G94:G96)</f>
        <v>133074</v>
      </c>
      <c r="H98" s="12">
        <f t="shared" si="15"/>
        <v>137515</v>
      </c>
      <c r="I98" s="12">
        <f t="shared" si="15"/>
        <v>137515</v>
      </c>
      <c r="J98" s="12">
        <f t="shared" si="15"/>
        <v>137515</v>
      </c>
      <c r="K98" s="57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12" t="e">
        <f>SUM(#REF!)</f>
        <v>#REF!</v>
      </c>
      <c r="G99" s="26" t="e">
        <f>SUM(#REF!)</f>
        <v>#REF!</v>
      </c>
      <c r="H99" s="12" t="e">
        <f>SUM(#REF!)</f>
        <v>#REF!</v>
      </c>
      <c r="I99" s="12"/>
      <c r="J99" s="12"/>
      <c r="K99" s="16"/>
    </row>
    <row r="100" spans="1:11" ht="34.5" customHeight="1" x14ac:dyDescent="0.25">
      <c r="A100" s="42">
        <v>14</v>
      </c>
      <c r="B100" s="40" t="s">
        <v>29</v>
      </c>
      <c r="C100" s="54" t="s">
        <v>26</v>
      </c>
      <c r="D100" s="4" t="s">
        <v>6</v>
      </c>
      <c r="E100" s="12"/>
      <c r="F100" s="12"/>
      <c r="G100" s="26"/>
      <c r="H100" s="12"/>
      <c r="I100" s="12"/>
      <c r="J100" s="12">
        <v>30248.36</v>
      </c>
      <c r="K100" s="55" t="s">
        <v>41</v>
      </c>
    </row>
    <row r="101" spans="1:11" ht="51.75" customHeight="1" x14ac:dyDescent="0.25">
      <c r="A101" s="42"/>
      <c r="B101" s="40"/>
      <c r="C101" s="54"/>
      <c r="D101" s="4" t="s">
        <v>7</v>
      </c>
      <c r="E101" s="12">
        <f t="shared" si="13"/>
        <v>2994588.2</v>
      </c>
      <c r="F101" s="12"/>
      <c r="G101" s="26"/>
      <c r="H101" s="12"/>
      <c r="I101" s="12"/>
      <c r="J101" s="12">
        <v>2994588.2</v>
      </c>
      <c r="K101" s="56"/>
    </row>
    <row r="102" spans="1:11" ht="35.25" customHeight="1" x14ac:dyDescent="0.25">
      <c r="A102" s="42"/>
      <c r="B102" s="40"/>
      <c r="C102" s="54"/>
      <c r="D102" s="4" t="s">
        <v>8</v>
      </c>
      <c r="E102" s="12">
        <f t="shared" si="13"/>
        <v>867138.8</v>
      </c>
      <c r="F102" s="12">
        <v>124784.9</v>
      </c>
      <c r="G102" s="26">
        <v>184700</v>
      </c>
      <c r="H102" s="12">
        <v>175700</v>
      </c>
      <c r="I102" s="12">
        <v>175700</v>
      </c>
      <c r="J102" s="12">
        <f>175700+30553.9</f>
        <v>206253.9</v>
      </c>
      <c r="K102" s="56"/>
    </row>
    <row r="103" spans="1:11" ht="36" customHeight="1" x14ac:dyDescent="0.25">
      <c r="A103" s="42"/>
      <c r="B103" s="40"/>
      <c r="C103" s="54"/>
      <c r="D103" s="4" t="s">
        <v>13</v>
      </c>
      <c r="E103" s="12">
        <f t="shared" si="13"/>
        <v>0</v>
      </c>
      <c r="F103" s="12"/>
      <c r="G103" s="26"/>
      <c r="H103" s="12"/>
      <c r="I103" s="12"/>
      <c r="J103" s="12"/>
      <c r="K103" s="56"/>
    </row>
    <row r="104" spans="1:11" ht="20.25" customHeight="1" x14ac:dyDescent="0.25">
      <c r="A104" s="42"/>
      <c r="B104" s="40"/>
      <c r="C104" s="54"/>
      <c r="D104" s="4" t="s">
        <v>9</v>
      </c>
      <c r="E104" s="12">
        <f t="shared" si="13"/>
        <v>3891975.36</v>
      </c>
      <c r="F104" s="12">
        <f>SUM(F100:F102)</f>
        <v>124784.9</v>
      </c>
      <c r="G104" s="26">
        <f t="shared" ref="G104:I104" si="16">SUM(G100:G102)</f>
        <v>184700</v>
      </c>
      <c r="H104" s="12">
        <f>SUM(H100:H102)</f>
        <v>175700</v>
      </c>
      <c r="I104" s="12">
        <f t="shared" si="16"/>
        <v>175700</v>
      </c>
      <c r="J104" s="12">
        <f>SUM(J100:J102)</f>
        <v>3231090.46</v>
      </c>
      <c r="K104" s="57"/>
    </row>
    <row r="105" spans="1:11" ht="39.75" customHeight="1" x14ac:dyDescent="0.25">
      <c r="A105" s="42"/>
      <c r="B105" s="46" t="s">
        <v>10</v>
      </c>
      <c r="C105" s="50"/>
      <c r="D105" s="4" t="s">
        <v>6</v>
      </c>
      <c r="E105" s="12">
        <f t="shared" si="13"/>
        <v>2383110.5100000002</v>
      </c>
      <c r="F105" s="13">
        <f>F18+F23+F24+F34+F39+F44+F49+F74+F84+F89+F94+F100+F79</f>
        <v>2263077.5</v>
      </c>
      <c r="G105" s="28">
        <f>G18+G23+G24+G34+G39+G44+G49+G74+G84+G89+G94+G100</f>
        <v>28492.95</v>
      </c>
      <c r="H105" s="13">
        <f>H18+H23+H24+H34+H39+H44+H49+H64+H84+H89+H94+H100+H74+H79</f>
        <v>20891.7</v>
      </c>
      <c r="I105" s="13">
        <f>I18+I23+I24+I34+I39+I44+I49+I64+I84+I89+I94+I100+I74</f>
        <v>20200</v>
      </c>
      <c r="J105" s="13">
        <f>J18+J23+J24+J34+J39+J44+J49+J64+J84+J89+J94+J100+J74</f>
        <v>50448.36</v>
      </c>
      <c r="K105" s="52"/>
    </row>
    <row r="106" spans="1:11" ht="48.75" customHeight="1" x14ac:dyDescent="0.25">
      <c r="A106" s="42"/>
      <c r="B106" s="47"/>
      <c r="C106" s="50"/>
      <c r="D106" s="4" t="s">
        <v>7</v>
      </c>
      <c r="E106" s="12">
        <f t="shared" si="13"/>
        <v>16805193.84</v>
      </c>
      <c r="F106" s="13">
        <f>F35+F40+F65+F75</f>
        <v>3342660.82</v>
      </c>
      <c r="G106" s="28">
        <f t="shared" ref="G106:I106" si="17">G35+G40+G65+G75</f>
        <v>3146447.88</v>
      </c>
      <c r="H106" s="28">
        <f>H35+H40+H65+H75</f>
        <v>2456095.94</v>
      </c>
      <c r="I106" s="28">
        <f t="shared" si="17"/>
        <v>2424895</v>
      </c>
      <c r="J106" s="13">
        <f>J35+J40+J65+J101+J75</f>
        <v>5435094.2000000002</v>
      </c>
      <c r="K106" s="52"/>
    </row>
    <row r="107" spans="1:11" ht="36" customHeight="1" x14ac:dyDescent="0.25">
      <c r="A107" s="42"/>
      <c r="B107" s="47"/>
      <c r="C107" s="50"/>
      <c r="D107" s="4" t="s">
        <v>8</v>
      </c>
      <c r="E107" s="12">
        <f>SUM(F107:J107)</f>
        <v>54338279.32</v>
      </c>
      <c r="F107" s="13">
        <f>F20+F26+F51+F61+F66+F76+F81+F86+F91+F96+F102+F46</f>
        <v>10029214.25</v>
      </c>
      <c r="G107" s="28">
        <f>G20+G26+G51+G61+G66+G76+G81+G86+G91+G96+G102+G46</f>
        <v>12055456.300000001</v>
      </c>
      <c r="H107" s="28">
        <f>H20+H26+H51+H61+H66+H76+H81+H86+H91+H96+H102+H46</f>
        <v>11268010.77</v>
      </c>
      <c r="I107" s="28">
        <f>I20+I26+I51+I61+I66+I76+I81+I86+I91+I96+I102+I46</f>
        <v>10230299</v>
      </c>
      <c r="J107" s="13">
        <f>J20+J26+J51+J61+J66+J76+J81+J86+J91+J96+J102+J46</f>
        <v>10755299</v>
      </c>
      <c r="K107" s="52"/>
    </row>
    <row r="108" spans="1:11" ht="39" customHeight="1" x14ac:dyDescent="0.25">
      <c r="A108" s="42"/>
      <c r="B108" s="47"/>
      <c r="C108" s="50"/>
      <c r="D108" s="4" t="s">
        <v>13</v>
      </c>
      <c r="E108" s="12">
        <f>SUM(F108:J108)</f>
        <v>0</v>
      </c>
      <c r="F108" s="12">
        <f>F77+F82</f>
        <v>0</v>
      </c>
      <c r="G108" s="28">
        <f t="shared" ref="G108" si="18">G21+G27+G52+G62+G67+G77+G82+G87+G92+G97+G103+G47</f>
        <v>0</v>
      </c>
      <c r="H108" s="12">
        <f t="shared" ref="H108" si="19">SUM(I108:M108)</f>
        <v>0</v>
      </c>
      <c r="I108" s="12">
        <f t="shared" ref="I108" si="20">SUM(J108:N108)</f>
        <v>0</v>
      </c>
      <c r="J108" s="13">
        <f t="shared" ref="J108" si="21">J77</f>
        <v>0</v>
      </c>
      <c r="K108" s="52"/>
    </row>
    <row r="109" spans="1:11" s="1" customFormat="1" ht="61.5" customHeight="1" thickBot="1" x14ac:dyDescent="0.3">
      <c r="A109" s="49"/>
      <c r="B109" s="48"/>
      <c r="C109" s="51"/>
      <c r="D109" s="8" t="s">
        <v>14</v>
      </c>
      <c r="E109" s="12">
        <f>SUM(F109:J109)</f>
        <v>73526583.670000002</v>
      </c>
      <c r="F109" s="14">
        <f>F105+F106+F107+F108</f>
        <v>15634952.57</v>
      </c>
      <c r="G109" s="29">
        <f>G105+G106+G107+G108</f>
        <v>15230397.130000001</v>
      </c>
      <c r="H109" s="14">
        <f>H105+H106+H107+H108</f>
        <v>13744998.41</v>
      </c>
      <c r="I109" s="14">
        <f t="shared" ref="I109" si="22">I105+I106+I107+I108</f>
        <v>12675394</v>
      </c>
      <c r="J109" s="14">
        <f>J105+J106+J107+J108</f>
        <v>16240841.560000001</v>
      </c>
      <c r="K109" s="53"/>
    </row>
  </sheetData>
  <mergeCells count="90">
    <mergeCell ref="C84:C88"/>
    <mergeCell ref="K84:K88"/>
    <mergeCell ref="C49:C53"/>
    <mergeCell ref="K39:K43"/>
    <mergeCell ref="C44:C48"/>
    <mergeCell ref="K44:K48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A18:A22"/>
    <mergeCell ref="B49:B53"/>
    <mergeCell ref="B18:B22"/>
    <mergeCell ref="B29:B33"/>
    <mergeCell ref="B24:B28"/>
    <mergeCell ref="B34:B38"/>
    <mergeCell ref="A49:A53"/>
    <mergeCell ref="B44:B48"/>
  </mergeCells>
  <pageMargins left="0.70866141732283472" right="0.70866141732283472" top="0.39370078740157483" bottom="0.15748031496062992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2025-03-03T09:33:31Z</dcterms:modified>
</cp:coreProperties>
</file>